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tabella di assegnazione" sheetId="1" r:id="rId1"/>
    <sheet name="tabella di erogazione" sheetId="2" r:id="rId2"/>
    <sheet name="tabella impegni" sheetId="3" r:id="rId3"/>
  </sheets>
  <definedNames/>
  <calcPr fullCalcOnLoad="1"/>
</workbook>
</file>

<file path=xl/sharedStrings.xml><?xml version="1.0" encoding="utf-8"?>
<sst xmlns="http://schemas.openxmlformats.org/spreadsheetml/2006/main" count="101" uniqueCount="42">
  <si>
    <t>USP</t>
  </si>
  <si>
    <t>docenti</t>
  </si>
  <si>
    <t>A.T.A.</t>
  </si>
  <si>
    <t>AREZZO</t>
  </si>
  <si>
    <t>FIRENZE</t>
  </si>
  <si>
    <t>GROSSETO</t>
  </si>
  <si>
    <t>LIVORNO</t>
  </si>
  <si>
    <t>LUCCA</t>
  </si>
  <si>
    <t>MASSA C.</t>
  </si>
  <si>
    <t>PISA</t>
  </si>
  <si>
    <t>PISTOIA</t>
  </si>
  <si>
    <t>PRATO</t>
  </si>
  <si>
    <t>SIENA</t>
  </si>
  <si>
    <t>TOTALE</t>
  </si>
  <si>
    <t>Importo da assegnare per formazione</t>
  </si>
  <si>
    <t xml:space="preserve">Totale personale </t>
  </si>
  <si>
    <t>FORMAZIONE ED AGGIORNAMENTO PERSONALE DELLA SCUOLA RIPARTIZIONE SPESE SUDDIVISA PER USP TOSCANA</t>
  </si>
  <si>
    <t>3278/2</t>
  </si>
  <si>
    <t>3279/2</t>
  </si>
  <si>
    <t>3280/2</t>
  </si>
  <si>
    <t>3281/2</t>
  </si>
  <si>
    <t>elementare</t>
  </si>
  <si>
    <t>secondaria inf.</t>
  </si>
  <si>
    <t>prescolastica</t>
  </si>
  <si>
    <t>secondaria sup.</t>
  </si>
  <si>
    <t>competenza</t>
  </si>
  <si>
    <t>cap. 3278/2</t>
  </si>
  <si>
    <t>cap. 3279/2</t>
  </si>
  <si>
    <t>cap. 3280/2</t>
  </si>
  <si>
    <t>cap. 3281/2</t>
  </si>
  <si>
    <t>importo da assegnare alle istituzione scolastiche  per tipo di istruzione</t>
  </si>
  <si>
    <t>importo da ripartire alle scuole  in termini di cassa 90%</t>
  </si>
  <si>
    <t>importo da impegnare al 31/12/2008 alle istituzione scolastiche  per tipo di istruzione</t>
  </si>
  <si>
    <t>importo da erogare alle istituzione scolastiche  per tipo di istruzione</t>
  </si>
  <si>
    <t>Importo da impegnare per le scuole al 31/12/2008 per le scuole</t>
  </si>
  <si>
    <t>Importo da impegnare  a disposizione dell'U.S.R.</t>
  </si>
  <si>
    <t>totale</t>
  </si>
  <si>
    <t>Totale</t>
  </si>
  <si>
    <t>tab.1</t>
  </si>
  <si>
    <t>2009 - 2010</t>
  </si>
  <si>
    <t>importo da ripartire alle scuole 70%</t>
  </si>
  <si>
    <t>30%a disposizione dell'USR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</si>
</sst>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0.0000000"/>
    <numFmt numFmtId="195" formatCode="0.000000"/>
    <numFmt numFmtId="196" formatCode="0.00000"/>
    <numFmt numFmtId="197" formatCode="0.0000"/>
    <numFmt numFmtId="198" formatCode="0.000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3" fontId="4" fillId="0" borderId="0" xfId="17" applyFont="1" applyBorder="1" applyAlignment="1">
      <alignment/>
    </xf>
    <xf numFmtId="0" fontId="4" fillId="0" borderId="0" xfId="0" applyFont="1" applyFill="1" applyBorder="1" applyAlignment="1">
      <alignment/>
    </xf>
    <xf numFmtId="43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2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43" fontId="4" fillId="0" borderId="2" xfId="17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43" fontId="4" fillId="0" borderId="7" xfId="0" applyNumberFormat="1" applyFont="1" applyBorder="1" applyAlignment="1">
      <alignment/>
    </xf>
    <xf numFmtId="43" fontId="4" fillId="0" borderId="8" xfId="0" applyNumberFormat="1" applyFont="1" applyBorder="1" applyAlignment="1">
      <alignment/>
    </xf>
    <xf numFmtId="43" fontId="4" fillId="0" borderId="9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1" fillId="0" borderId="11" xfId="0" applyNumberFormat="1" applyFont="1" applyBorder="1" applyAlignment="1">
      <alignment vertical="top" wrapText="1"/>
    </xf>
    <xf numFmtId="4" fontId="1" fillId="0" borderId="8" xfId="0" applyNumberFormat="1" applyFont="1" applyBorder="1" applyAlignment="1">
      <alignment vertical="top" wrapText="1"/>
    </xf>
    <xf numFmtId="4" fontId="1" fillId="0" borderId="9" xfId="0" applyNumberFormat="1" applyFont="1" applyBorder="1" applyAlignment="1">
      <alignment vertical="top" wrapText="1"/>
    </xf>
    <xf numFmtId="43" fontId="1" fillId="0" borderId="11" xfId="17" applyFont="1" applyBorder="1" applyAlignment="1">
      <alignment/>
    </xf>
    <xf numFmtId="43" fontId="1" fillId="0" borderId="8" xfId="17" applyFont="1" applyBorder="1" applyAlignment="1">
      <alignment/>
    </xf>
    <xf numFmtId="43" fontId="1" fillId="0" borderId="9" xfId="17" applyFont="1" applyBorder="1" applyAlignment="1">
      <alignment/>
    </xf>
    <xf numFmtId="0" fontId="1" fillId="0" borderId="8" xfId="0" applyFont="1" applyBorder="1" applyAlignment="1">
      <alignment vertical="top" wrapText="1"/>
    </xf>
    <xf numFmtId="3" fontId="1" fillId="0" borderId="8" xfId="0" applyNumberFormat="1" applyFont="1" applyBorder="1" applyAlignment="1">
      <alignment vertical="top" wrapText="1"/>
    </xf>
    <xf numFmtId="3" fontId="2" fillId="0" borderId="9" xfId="0" applyNumberFormat="1" applyFont="1" applyBorder="1" applyAlignment="1">
      <alignment vertical="top" wrapText="1"/>
    </xf>
    <xf numFmtId="3" fontId="2" fillId="0" borderId="8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3" fontId="1" fillId="0" borderId="11" xfId="0" applyNumberFormat="1" applyFont="1" applyBorder="1" applyAlignment="1">
      <alignment vertical="top" wrapText="1"/>
    </xf>
    <xf numFmtId="3" fontId="2" fillId="0" borderId="11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center"/>
    </xf>
    <xf numFmtId="43" fontId="1" fillId="0" borderId="13" xfId="17" applyFont="1" applyBorder="1" applyAlignment="1">
      <alignment/>
    </xf>
    <xf numFmtId="0" fontId="4" fillId="0" borderId="3" xfId="0" applyFont="1" applyBorder="1" applyAlignment="1">
      <alignment horizontal="center" wrapText="1"/>
    </xf>
    <xf numFmtId="43" fontId="4" fillId="0" borderId="14" xfId="17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43" fontId="4" fillId="0" borderId="17" xfId="17" applyFont="1" applyBorder="1" applyAlignment="1">
      <alignment/>
    </xf>
    <xf numFmtId="0" fontId="1" fillId="0" borderId="18" xfId="0" applyFont="1" applyBorder="1" applyAlignment="1">
      <alignment vertical="top" wrapText="1"/>
    </xf>
    <xf numFmtId="3" fontId="1" fillId="0" borderId="18" xfId="0" applyNumberFormat="1" applyFont="1" applyBorder="1" applyAlignment="1">
      <alignment vertical="top" wrapText="1"/>
    </xf>
    <xf numFmtId="3" fontId="2" fillId="0" borderId="18" xfId="0" applyNumberFormat="1" applyFont="1" applyBorder="1" applyAlignment="1">
      <alignment vertical="top" wrapText="1"/>
    </xf>
    <xf numFmtId="43" fontId="1" fillId="0" borderId="18" xfId="17" applyFont="1" applyBorder="1" applyAlignment="1">
      <alignment/>
    </xf>
    <xf numFmtId="4" fontId="1" fillId="0" borderId="18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43" fontId="1" fillId="0" borderId="10" xfId="17" applyFont="1" applyBorder="1" applyAlignment="1">
      <alignment/>
    </xf>
    <xf numFmtId="4" fontId="1" fillId="0" borderId="10" xfId="0" applyNumberFormat="1" applyFont="1" applyBorder="1" applyAlignment="1">
      <alignment vertical="top" wrapText="1"/>
    </xf>
    <xf numFmtId="43" fontId="4" fillId="0" borderId="18" xfId="0" applyNumberFormat="1" applyFont="1" applyBorder="1" applyAlignment="1">
      <alignment/>
    </xf>
    <xf numFmtId="43" fontId="4" fillId="0" borderId="1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7" xfId="0" applyFont="1" applyBorder="1" applyAlignment="1">
      <alignment/>
    </xf>
    <xf numFmtId="43" fontId="4" fillId="0" borderId="7" xfId="17" applyFont="1" applyBorder="1" applyAlignment="1">
      <alignment/>
    </xf>
    <xf numFmtId="43" fontId="4" fillId="0" borderId="8" xfId="17" applyFont="1" applyBorder="1" applyAlignment="1">
      <alignment/>
    </xf>
    <xf numFmtId="43" fontId="4" fillId="0" borderId="18" xfId="17" applyFont="1" applyBorder="1" applyAlignment="1">
      <alignment/>
    </xf>
    <xf numFmtId="43" fontId="4" fillId="0" borderId="10" xfId="17" applyFont="1" applyBorder="1" applyAlignment="1">
      <alignment/>
    </xf>
    <xf numFmtId="43" fontId="4" fillId="0" borderId="19" xfId="0" applyNumberFormat="1" applyFont="1" applyBorder="1" applyAlignment="1">
      <alignment/>
    </xf>
    <xf numFmtId="43" fontId="4" fillId="0" borderId="20" xfId="0" applyNumberFormat="1" applyFont="1" applyBorder="1" applyAlignment="1">
      <alignment/>
    </xf>
    <xf numFmtId="43" fontId="4" fillId="0" borderId="21" xfId="0" applyNumberFormat="1" applyFont="1" applyBorder="1" applyAlignment="1">
      <alignment/>
    </xf>
    <xf numFmtId="43" fontId="4" fillId="0" borderId="22" xfId="0" applyNumberFormat="1" applyFont="1" applyBorder="1" applyAlignment="1">
      <alignment/>
    </xf>
    <xf numFmtId="43" fontId="1" fillId="0" borderId="23" xfId="17" applyFont="1" applyBorder="1" applyAlignment="1">
      <alignment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3" fontId="1" fillId="0" borderId="27" xfId="0" applyNumberFormat="1" applyFont="1" applyBorder="1" applyAlignment="1">
      <alignment vertical="top" wrapText="1"/>
    </xf>
    <xf numFmtId="43" fontId="4" fillId="0" borderId="25" xfId="17" applyFont="1" applyBorder="1" applyAlignment="1">
      <alignment/>
    </xf>
    <xf numFmtId="43" fontId="4" fillId="0" borderId="26" xfId="17" applyFont="1" applyBorder="1" applyAlignment="1">
      <alignment/>
    </xf>
    <xf numFmtId="43" fontId="4" fillId="0" borderId="24" xfId="17" applyFont="1" applyBorder="1" applyAlignment="1">
      <alignment/>
    </xf>
    <xf numFmtId="0" fontId="4" fillId="0" borderId="10" xfId="0" applyFont="1" applyBorder="1" applyAlignment="1">
      <alignment horizontal="center" wrapText="1"/>
    </xf>
    <xf numFmtId="4" fontId="4" fillId="0" borderId="11" xfId="0" applyNumberFormat="1" applyFont="1" applyBorder="1" applyAlignment="1">
      <alignment/>
    </xf>
    <xf numFmtId="3" fontId="1" fillId="0" borderId="28" xfId="0" applyNumberFormat="1" applyFont="1" applyBorder="1" applyAlignment="1" quotePrefix="1">
      <alignment/>
    </xf>
    <xf numFmtId="4" fontId="4" fillId="0" borderId="29" xfId="0" applyNumberFormat="1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tabSelected="1" workbookViewId="0" topLeftCell="A2">
      <selection activeCell="H20" sqref="H20"/>
    </sheetView>
  </sheetViews>
  <sheetFormatPr defaultColWidth="9.140625" defaultRowHeight="12.75"/>
  <cols>
    <col min="1" max="1" width="16.8515625" style="1" customWidth="1"/>
    <col min="2" max="2" width="14.140625" style="1" customWidth="1"/>
    <col min="3" max="3" width="11.28125" style="1" customWidth="1"/>
    <col min="4" max="4" width="12.00390625" style="1" customWidth="1"/>
    <col min="5" max="5" width="13.57421875" style="1" customWidth="1"/>
    <col min="6" max="6" width="11.57421875" style="1" customWidth="1"/>
    <col min="7" max="7" width="11.8515625" style="1" customWidth="1"/>
    <col min="8" max="8" width="13.00390625" style="1" customWidth="1"/>
    <col min="9" max="9" width="14.8515625" style="1" customWidth="1"/>
    <col min="10" max="16384" width="9.140625" style="1" customWidth="1"/>
  </cols>
  <sheetData>
    <row r="2" spans="3:11" ht="18.75">
      <c r="C2" s="84" t="s">
        <v>39</v>
      </c>
      <c r="D2" s="84"/>
      <c r="E2" s="84"/>
      <c r="J2" s="86" t="s">
        <v>38</v>
      </c>
      <c r="K2" s="86"/>
    </row>
    <row r="3" spans="1:9" ht="12.75">
      <c r="A3" s="90" t="s">
        <v>16</v>
      </c>
      <c r="B3" s="90"/>
      <c r="C3" s="90"/>
      <c r="D3" s="90"/>
      <c r="E3" s="90"/>
      <c r="F3" s="90"/>
      <c r="G3" s="90"/>
      <c r="H3" s="90"/>
      <c r="I3" s="90"/>
    </row>
    <row r="4" ht="13.5" thickBot="1"/>
    <row r="5" spans="3:5" ht="39" thickBot="1">
      <c r="C5" s="81" t="s">
        <v>25</v>
      </c>
      <c r="D5" s="76" t="s">
        <v>40</v>
      </c>
      <c r="E5" s="80" t="s">
        <v>41</v>
      </c>
    </row>
    <row r="6" spans="1:7" ht="12.75">
      <c r="A6" s="17" t="s">
        <v>17</v>
      </c>
      <c r="B6" s="57" t="s">
        <v>21</v>
      </c>
      <c r="C6" s="75">
        <v>99109</v>
      </c>
      <c r="D6" s="77">
        <f>C6/100*70</f>
        <v>69376.3</v>
      </c>
      <c r="E6" s="77">
        <f>C6-D6</f>
        <v>29732.699999999997</v>
      </c>
      <c r="G6" s="8"/>
    </row>
    <row r="7" spans="1:7" ht="12.75">
      <c r="A7" s="19" t="s">
        <v>18</v>
      </c>
      <c r="B7" s="58" t="s">
        <v>22</v>
      </c>
      <c r="C7" s="73">
        <v>77731</v>
      </c>
      <c r="D7" s="77">
        <f>C7/100*70</f>
        <v>54411.7</v>
      </c>
      <c r="E7" s="77">
        <f>C7-D7</f>
        <v>23319.300000000003</v>
      </c>
      <c r="G7" s="4"/>
    </row>
    <row r="8" spans="1:7" ht="12.75">
      <c r="A8" s="19" t="s">
        <v>19</v>
      </c>
      <c r="B8" s="58" t="s">
        <v>23</v>
      </c>
      <c r="C8" s="73">
        <v>32419</v>
      </c>
      <c r="D8" s="77">
        <f>C8/100*70</f>
        <v>22693.3</v>
      </c>
      <c r="E8" s="77">
        <f>C8-D8</f>
        <v>9725.7</v>
      </c>
      <c r="G8" s="4"/>
    </row>
    <row r="9" spans="1:7" ht="12.75">
      <c r="A9" s="20" t="s">
        <v>20</v>
      </c>
      <c r="B9" s="58" t="s">
        <v>24</v>
      </c>
      <c r="C9" s="73">
        <v>109831</v>
      </c>
      <c r="D9" s="77">
        <f>C9/100*70</f>
        <v>76881.7</v>
      </c>
      <c r="E9" s="77">
        <f>C9-D9</f>
        <v>32949.3</v>
      </c>
      <c r="G9" s="4"/>
    </row>
    <row r="10" spans="1:5" ht="13.5" thickBot="1">
      <c r="A10" s="91" t="s">
        <v>37</v>
      </c>
      <c r="B10" s="92"/>
      <c r="C10" s="74">
        <f>SUM(C6:C9)</f>
        <v>319090</v>
      </c>
      <c r="D10" s="79">
        <f>SUM(D6:D9)</f>
        <v>223363</v>
      </c>
      <c r="E10" s="79">
        <f>C10-D10</f>
        <v>95727</v>
      </c>
    </row>
    <row r="11" spans="2:11" ht="12.75"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3.5" thickBo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2" ht="38.25" customHeight="1" thickBot="1">
      <c r="A13" s="87" t="s">
        <v>0</v>
      </c>
      <c r="B13" s="82" t="s">
        <v>1</v>
      </c>
      <c r="C13" s="82" t="s">
        <v>2</v>
      </c>
      <c r="D13" s="82" t="s">
        <v>15</v>
      </c>
      <c r="E13" s="93" t="s">
        <v>30</v>
      </c>
      <c r="F13" s="94"/>
      <c r="G13" s="94"/>
      <c r="H13" s="95"/>
      <c r="I13" s="82" t="s">
        <v>14</v>
      </c>
      <c r="J13" s="11"/>
      <c r="K13" s="11"/>
      <c r="L13" s="12"/>
    </row>
    <row r="14" spans="1:12" ht="30.75" customHeight="1" thickBot="1">
      <c r="A14" s="88"/>
      <c r="B14" s="83"/>
      <c r="C14" s="83"/>
      <c r="D14" s="83"/>
      <c r="E14" s="24" t="s">
        <v>26</v>
      </c>
      <c r="F14" s="24" t="s">
        <v>27</v>
      </c>
      <c r="G14" s="25" t="s">
        <v>28</v>
      </c>
      <c r="H14" s="39" t="s">
        <v>29</v>
      </c>
      <c r="I14" s="89"/>
      <c r="J14" s="13"/>
      <c r="L14" s="13"/>
    </row>
    <row r="15" spans="1:9" ht="15.75">
      <c r="A15" s="69" t="s">
        <v>3</v>
      </c>
      <c r="B15" s="78">
        <v>3723</v>
      </c>
      <c r="C15" s="72">
        <v>1506</v>
      </c>
      <c r="D15" s="38">
        <f aca="true" t="shared" si="0" ref="D15:D24">SUM(B15:C15)</f>
        <v>5229</v>
      </c>
      <c r="E15" s="29">
        <f>FLOOR((69376.3/50982*D15),1)</f>
        <v>7115</v>
      </c>
      <c r="F15" s="29">
        <f>FLOOR((54411.7/50982*D15),1)+1</f>
        <v>5581</v>
      </c>
      <c r="G15" s="29">
        <f>FLOOR((22693.3/50982*D15),1)</f>
        <v>2327</v>
      </c>
      <c r="H15" s="40">
        <f>FLOOR((76881.7/50982*D15),1)+1</f>
        <v>7886</v>
      </c>
      <c r="I15" s="26">
        <f aca="true" t="shared" si="1" ref="I15:I24">SUM(E15:H15)</f>
        <v>22909</v>
      </c>
    </row>
    <row r="16" spans="1:9" ht="15.75">
      <c r="A16" s="70" t="s">
        <v>4</v>
      </c>
      <c r="B16" s="33">
        <v>9461</v>
      </c>
      <c r="C16" s="33">
        <v>3282</v>
      </c>
      <c r="D16" s="35">
        <f t="shared" si="0"/>
        <v>12743</v>
      </c>
      <c r="E16" s="29">
        <f>FLOOR((69376.3/50982*D16),1)</f>
        <v>17340</v>
      </c>
      <c r="F16" s="29">
        <f>FLOOR((54411.7/50982*D16),1)+1</f>
        <v>13601</v>
      </c>
      <c r="G16" s="29">
        <f>FLOOR((22693.3/50982*D16),1)</f>
        <v>5672</v>
      </c>
      <c r="H16" s="40">
        <f>FLOOR((76881.7/50982*D16),1)+1</f>
        <v>19217</v>
      </c>
      <c r="I16" s="27">
        <f t="shared" si="1"/>
        <v>55830</v>
      </c>
    </row>
    <row r="17" spans="1:9" ht="15.75">
      <c r="A17" s="70" t="s">
        <v>5</v>
      </c>
      <c r="B17" s="33">
        <v>2389</v>
      </c>
      <c r="C17" s="33">
        <v>922</v>
      </c>
      <c r="D17" s="35">
        <f t="shared" si="0"/>
        <v>3311</v>
      </c>
      <c r="E17" s="29">
        <f>FLOOR((69376.3/50982*D17),1)</f>
        <v>4505</v>
      </c>
      <c r="F17" s="29">
        <f>FLOOR((54411.7/50982*D17),1)+1</f>
        <v>3534</v>
      </c>
      <c r="G17" s="29">
        <f>FLOOR((22693.3/50982*D17),1)</f>
        <v>1473</v>
      </c>
      <c r="H17" s="40">
        <f>FLOOR((76881.7/50982*D17),1)+1</f>
        <v>4994</v>
      </c>
      <c r="I17" s="27">
        <f t="shared" si="1"/>
        <v>14506</v>
      </c>
    </row>
    <row r="18" spans="1:9" ht="15.75">
      <c r="A18" s="70" t="s">
        <v>6</v>
      </c>
      <c r="B18" s="33">
        <v>3201</v>
      </c>
      <c r="C18" s="33">
        <v>1122</v>
      </c>
      <c r="D18" s="35">
        <f t="shared" si="0"/>
        <v>4323</v>
      </c>
      <c r="E18" s="29">
        <f>FLOOR((69376.3/50982*D18),1)</f>
        <v>5882</v>
      </c>
      <c r="F18" s="29">
        <f>FLOOR((54411.7/50982*D18),1)+1</f>
        <v>4614</v>
      </c>
      <c r="G18" s="29">
        <f aca="true" t="shared" si="2" ref="G16:G24">FLOOR((22693.3/50982*D18),1)+1</f>
        <v>1925</v>
      </c>
      <c r="H18" s="40">
        <f>FLOOR((76881.7/50982*D18),1)+1</f>
        <v>6520</v>
      </c>
      <c r="I18" s="27">
        <f t="shared" si="1"/>
        <v>18941</v>
      </c>
    </row>
    <row r="19" spans="1:9" ht="15.75">
      <c r="A19" s="70" t="s">
        <v>7</v>
      </c>
      <c r="B19" s="33">
        <v>4137</v>
      </c>
      <c r="C19" s="33">
        <v>1519</v>
      </c>
      <c r="D19" s="35">
        <f t="shared" si="0"/>
        <v>5656</v>
      </c>
      <c r="E19" s="29">
        <f>FLOOR((69376.3/50982*D19),1)+1.3</f>
        <v>7697.3</v>
      </c>
      <c r="F19" s="29">
        <f>FLOOR((54411.7/50982*D19),1)+1</f>
        <v>6037</v>
      </c>
      <c r="G19" s="29">
        <f>FLOOR((22693.3/50982*D19),1)</f>
        <v>2517</v>
      </c>
      <c r="H19" s="40">
        <f>FLOOR((76881.7/50982*D19),1)+0.7</f>
        <v>8529.7</v>
      </c>
      <c r="I19" s="27">
        <f t="shared" si="1"/>
        <v>24781</v>
      </c>
    </row>
    <row r="20" spans="1:9" ht="15.75">
      <c r="A20" s="70" t="s">
        <v>8</v>
      </c>
      <c r="B20" s="33">
        <v>2186</v>
      </c>
      <c r="C20" s="33">
        <v>882</v>
      </c>
      <c r="D20" s="35">
        <f>SUM(B20:C20)</f>
        <v>3068</v>
      </c>
      <c r="E20" s="29">
        <f aca="true" t="shared" si="3" ref="E16:E24">FLOOR((69376.3/50982*D20),1)+1</f>
        <v>4175</v>
      </c>
      <c r="F20" s="29">
        <f>FLOOR((54411.7/50982*D20),1)+0.7</f>
        <v>3274.7</v>
      </c>
      <c r="G20" s="29">
        <f>FLOOR((22693.3/50982*D20),1)</f>
        <v>1365</v>
      </c>
      <c r="H20" s="40">
        <f aca="true" t="shared" si="4" ref="H16:H24">FLOOR((76881.7/50982*D20),1)</f>
        <v>4626</v>
      </c>
      <c r="I20" s="27">
        <f>SUM(E20:H20)</f>
        <v>13440.7</v>
      </c>
    </row>
    <row r="21" spans="1:9" ht="15.75">
      <c r="A21" s="70" t="s">
        <v>9</v>
      </c>
      <c r="B21" s="33">
        <v>4029</v>
      </c>
      <c r="C21" s="33">
        <v>1448</v>
      </c>
      <c r="D21" s="35">
        <f t="shared" si="0"/>
        <v>5477</v>
      </c>
      <c r="E21" s="29">
        <f t="shared" si="3"/>
        <v>7454</v>
      </c>
      <c r="F21" s="29">
        <f aca="true" t="shared" si="5" ref="F16:F24">FLOOR((54411.7/50982*D21),1)</f>
        <v>5845</v>
      </c>
      <c r="G21" s="29">
        <f>FLOOR((22693.3/50982*D21),1)+1.3</f>
        <v>2438.3</v>
      </c>
      <c r="H21" s="40">
        <f t="shared" si="4"/>
        <v>8259</v>
      </c>
      <c r="I21" s="27">
        <f t="shared" si="1"/>
        <v>23996.3</v>
      </c>
    </row>
    <row r="22" spans="1:9" ht="15.75">
      <c r="A22" s="70" t="s">
        <v>10</v>
      </c>
      <c r="B22" s="33">
        <v>2976</v>
      </c>
      <c r="C22" s="33">
        <v>1116</v>
      </c>
      <c r="D22" s="35">
        <f t="shared" si="0"/>
        <v>4092</v>
      </c>
      <c r="E22" s="29">
        <f t="shared" si="3"/>
        <v>5569</v>
      </c>
      <c r="F22" s="29">
        <f t="shared" si="5"/>
        <v>4367</v>
      </c>
      <c r="G22" s="29">
        <f t="shared" si="2"/>
        <v>1822</v>
      </c>
      <c r="H22" s="40">
        <f t="shared" si="4"/>
        <v>6170</v>
      </c>
      <c r="I22" s="27">
        <f t="shared" si="1"/>
        <v>17928</v>
      </c>
    </row>
    <row r="23" spans="1:9" ht="15.75">
      <c r="A23" s="70" t="s">
        <v>11</v>
      </c>
      <c r="B23" s="33">
        <v>2408</v>
      </c>
      <c r="C23" s="33">
        <v>841</v>
      </c>
      <c r="D23" s="35">
        <f t="shared" si="0"/>
        <v>3249</v>
      </c>
      <c r="E23" s="29">
        <f t="shared" si="3"/>
        <v>4422</v>
      </c>
      <c r="F23" s="29">
        <f t="shared" si="5"/>
        <v>3467</v>
      </c>
      <c r="G23" s="29">
        <f t="shared" si="2"/>
        <v>1447</v>
      </c>
      <c r="H23" s="40">
        <f t="shared" si="4"/>
        <v>4899</v>
      </c>
      <c r="I23" s="27">
        <f t="shared" si="1"/>
        <v>14235</v>
      </c>
    </row>
    <row r="24" spans="1:9" ht="15.75">
      <c r="A24" s="70" t="s">
        <v>12</v>
      </c>
      <c r="B24" s="33">
        <v>2836</v>
      </c>
      <c r="C24" s="33">
        <v>998</v>
      </c>
      <c r="D24" s="35">
        <f t="shared" si="0"/>
        <v>3834</v>
      </c>
      <c r="E24" s="29">
        <f>FLOOR((69376.3/50982*D24),1)</f>
        <v>5217</v>
      </c>
      <c r="F24" s="29">
        <f t="shared" si="5"/>
        <v>4091</v>
      </c>
      <c r="G24" s="29">
        <f t="shared" si="2"/>
        <v>1707</v>
      </c>
      <c r="H24" s="40">
        <f t="shared" si="4"/>
        <v>5781</v>
      </c>
      <c r="I24" s="27">
        <f t="shared" si="1"/>
        <v>16796</v>
      </c>
    </row>
    <row r="25" spans="1:9" ht="16.5" thickBot="1">
      <c r="A25" s="71" t="s">
        <v>13</v>
      </c>
      <c r="B25" s="34">
        <f aca="true" t="shared" si="6" ref="B25:H25">SUM(B15:B24)</f>
        <v>37346</v>
      </c>
      <c r="C25" s="34">
        <f t="shared" si="6"/>
        <v>13636</v>
      </c>
      <c r="D25" s="34">
        <f t="shared" si="6"/>
        <v>50982</v>
      </c>
      <c r="E25" s="31">
        <f>SUM(E15:E24)</f>
        <v>69376.3</v>
      </c>
      <c r="F25" s="31">
        <f t="shared" si="6"/>
        <v>54411.7</v>
      </c>
      <c r="G25" s="31">
        <f t="shared" si="6"/>
        <v>22693.3</v>
      </c>
      <c r="H25" s="68">
        <f t="shared" si="6"/>
        <v>76881.7</v>
      </c>
      <c r="I25" s="28">
        <f>SUM(I15:I24)</f>
        <v>223363</v>
      </c>
    </row>
    <row r="27" spans="2:3" ht="12.75">
      <c r="B27" s="85">
        <v>40147</v>
      </c>
      <c r="C27" s="86"/>
    </row>
    <row r="28" ht="12.75">
      <c r="F28" s="8"/>
    </row>
    <row r="33" ht="12.75">
      <c r="E33" s="8"/>
    </row>
  </sheetData>
  <mergeCells count="11">
    <mergeCell ref="A13:A14"/>
    <mergeCell ref="I13:I14"/>
    <mergeCell ref="A3:I3"/>
    <mergeCell ref="A10:B10"/>
    <mergeCell ref="E13:H13"/>
    <mergeCell ref="B13:B14"/>
    <mergeCell ref="C13:C14"/>
    <mergeCell ref="D13:D14"/>
    <mergeCell ref="C2:E2"/>
    <mergeCell ref="B27:C27"/>
    <mergeCell ref="J2:K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Footer>&amp;L&amp;F/&amp;A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 topLeftCell="A9">
      <selection activeCell="H25" sqref="H25"/>
    </sheetView>
  </sheetViews>
  <sheetFormatPr defaultColWidth="9.140625" defaultRowHeight="12.75"/>
  <cols>
    <col min="1" max="1" width="16.8515625" style="1" customWidth="1"/>
    <col min="2" max="2" width="14.140625" style="1" customWidth="1"/>
    <col min="3" max="3" width="11.28125" style="1" customWidth="1"/>
    <col min="4" max="4" width="12.00390625" style="1" customWidth="1"/>
    <col min="5" max="5" width="13.57421875" style="1" customWidth="1"/>
    <col min="6" max="6" width="11.57421875" style="1" customWidth="1"/>
    <col min="7" max="7" width="11.8515625" style="1" customWidth="1"/>
    <col min="8" max="8" width="13.00390625" style="1" customWidth="1"/>
    <col min="9" max="9" width="14.8515625" style="1" customWidth="1"/>
    <col min="10" max="16384" width="9.140625" style="1" customWidth="1"/>
  </cols>
  <sheetData>
    <row r="1" spans="1:12" ht="12.75">
      <c r="A1" s="90" t="s">
        <v>16</v>
      </c>
      <c r="B1" s="90"/>
      <c r="C1" s="90"/>
      <c r="D1" s="90"/>
      <c r="E1" s="90"/>
      <c r="F1" s="90"/>
      <c r="G1" s="90"/>
      <c r="H1" s="90"/>
      <c r="I1" s="90"/>
      <c r="J1" s="14"/>
      <c r="K1" s="14"/>
      <c r="L1" s="14"/>
    </row>
    <row r="2" ht="13.5" thickBot="1"/>
    <row r="3" ht="64.5" thickBot="1">
      <c r="D3" s="41" t="s">
        <v>31</v>
      </c>
    </row>
    <row r="4" spans="1:4" ht="12.75">
      <c r="A4" s="17" t="s">
        <v>17</v>
      </c>
      <c r="B4" s="18" t="s">
        <v>21</v>
      </c>
      <c r="C4" s="42"/>
      <c r="D4" s="21"/>
    </row>
    <row r="5" spans="1:4" ht="12.75">
      <c r="A5" s="19" t="s">
        <v>18</v>
      </c>
      <c r="B5" s="6" t="s">
        <v>22</v>
      </c>
      <c r="C5" s="10"/>
      <c r="D5" s="22"/>
    </row>
    <row r="6" spans="1:4" ht="12.75">
      <c r="A6" s="19" t="s">
        <v>19</v>
      </c>
      <c r="B6" s="6" t="s">
        <v>23</v>
      </c>
      <c r="C6" s="10"/>
      <c r="D6" s="22"/>
    </row>
    <row r="7" spans="1:4" ht="13.5" thickBot="1">
      <c r="A7" s="43" t="s">
        <v>20</v>
      </c>
      <c r="B7" s="44" t="s">
        <v>24</v>
      </c>
      <c r="C7" s="45"/>
      <c r="D7" s="22"/>
    </row>
    <row r="8" spans="1:4" ht="13.5" thickBot="1">
      <c r="A8" s="96" t="s">
        <v>36</v>
      </c>
      <c r="B8" s="97"/>
      <c r="C8" s="98"/>
      <c r="D8" s="23"/>
    </row>
    <row r="9" spans="1:4" ht="12.75">
      <c r="A9" s="3"/>
      <c r="C9" s="2"/>
      <c r="D9" s="4"/>
    </row>
    <row r="11" spans="2:12" ht="13.5" thickBo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38.25" customHeight="1" thickBot="1">
      <c r="A12" s="82" t="s">
        <v>0</v>
      </c>
      <c r="B12" s="82" t="s">
        <v>1</v>
      </c>
      <c r="C12" s="82" t="s">
        <v>2</v>
      </c>
      <c r="D12" s="82" t="s">
        <v>15</v>
      </c>
      <c r="E12" s="94" t="s">
        <v>33</v>
      </c>
      <c r="F12" s="94"/>
      <c r="G12" s="94"/>
      <c r="H12" s="94"/>
      <c r="I12" s="82" t="s">
        <v>14</v>
      </c>
      <c r="J12" s="11"/>
      <c r="K12" s="11"/>
      <c r="L12" s="12"/>
    </row>
    <row r="13" spans="1:12" ht="30.75" customHeight="1" thickBot="1">
      <c r="A13" s="83"/>
      <c r="B13" s="83"/>
      <c r="C13" s="83"/>
      <c r="D13" s="83"/>
      <c r="E13" s="24" t="s">
        <v>26</v>
      </c>
      <c r="F13" s="24" t="s">
        <v>27</v>
      </c>
      <c r="G13" s="25" t="s">
        <v>28</v>
      </c>
      <c r="H13" s="24" t="s">
        <v>29</v>
      </c>
      <c r="I13" s="89"/>
      <c r="J13" s="13"/>
      <c r="L13" s="13"/>
    </row>
    <row r="14" spans="1:9" ht="15.75">
      <c r="A14" s="36" t="s">
        <v>3</v>
      </c>
      <c r="B14" s="37"/>
      <c r="C14" s="37"/>
      <c r="D14" s="38"/>
      <c r="E14" s="29"/>
      <c r="F14" s="29"/>
      <c r="G14" s="29"/>
      <c r="H14" s="29"/>
      <c r="I14" s="26"/>
    </row>
    <row r="15" spans="1:9" ht="15.75">
      <c r="A15" s="32" t="s">
        <v>4</v>
      </c>
      <c r="B15" s="33"/>
      <c r="C15" s="33"/>
      <c r="D15" s="35"/>
      <c r="E15" s="30"/>
      <c r="F15" s="30"/>
      <c r="G15" s="30"/>
      <c r="H15" s="30"/>
      <c r="I15" s="27"/>
    </row>
    <row r="16" spans="1:9" ht="15.75">
      <c r="A16" s="32" t="s">
        <v>5</v>
      </c>
      <c r="B16" s="33"/>
      <c r="C16" s="33"/>
      <c r="D16" s="35"/>
      <c r="E16" s="30"/>
      <c r="F16" s="30"/>
      <c r="G16" s="30"/>
      <c r="H16" s="30"/>
      <c r="I16" s="27"/>
    </row>
    <row r="17" spans="1:9" ht="15.75">
      <c r="A17" s="32" t="s">
        <v>6</v>
      </c>
      <c r="B17" s="33"/>
      <c r="C17" s="33"/>
      <c r="D17" s="35"/>
      <c r="E17" s="30"/>
      <c r="F17" s="30"/>
      <c r="G17" s="30"/>
      <c r="H17" s="30"/>
      <c r="I17" s="27"/>
    </row>
    <row r="18" spans="1:9" ht="15.75">
      <c r="A18" s="32" t="s">
        <v>7</v>
      </c>
      <c r="B18" s="33"/>
      <c r="C18" s="33"/>
      <c r="D18" s="35"/>
      <c r="E18" s="30"/>
      <c r="F18" s="30"/>
      <c r="G18" s="30"/>
      <c r="H18" s="30"/>
      <c r="I18" s="27"/>
    </row>
    <row r="19" spans="1:9" ht="15.75">
      <c r="A19" s="32" t="s">
        <v>8</v>
      </c>
      <c r="B19" s="33"/>
      <c r="C19" s="33"/>
      <c r="D19" s="35"/>
      <c r="E19" s="30"/>
      <c r="F19" s="30"/>
      <c r="G19" s="30"/>
      <c r="H19" s="30"/>
      <c r="I19" s="27"/>
    </row>
    <row r="20" spans="1:9" ht="15.75">
      <c r="A20" s="32" t="s">
        <v>9</v>
      </c>
      <c r="B20" s="33"/>
      <c r="C20" s="33"/>
      <c r="D20" s="35"/>
      <c r="E20" s="30"/>
      <c r="F20" s="30"/>
      <c r="G20" s="30"/>
      <c r="H20" s="30"/>
      <c r="I20" s="27"/>
    </row>
    <row r="21" spans="1:9" ht="15.75">
      <c r="A21" s="32" t="s">
        <v>10</v>
      </c>
      <c r="B21" s="33"/>
      <c r="C21" s="33"/>
      <c r="D21" s="35"/>
      <c r="E21" s="30"/>
      <c r="F21" s="30"/>
      <c r="G21" s="30"/>
      <c r="H21" s="30"/>
      <c r="I21" s="27"/>
    </row>
    <row r="22" spans="1:9" ht="15.75">
      <c r="A22" s="32" t="s">
        <v>11</v>
      </c>
      <c r="B22" s="33"/>
      <c r="C22" s="33"/>
      <c r="D22" s="35"/>
      <c r="E22" s="30"/>
      <c r="F22" s="30"/>
      <c r="G22" s="30"/>
      <c r="H22" s="30"/>
      <c r="I22" s="27"/>
    </row>
    <row r="23" spans="1:9" ht="16.5" thickBot="1">
      <c r="A23" s="46" t="s">
        <v>12</v>
      </c>
      <c r="B23" s="47"/>
      <c r="C23" s="47"/>
      <c r="D23" s="48"/>
      <c r="E23" s="49"/>
      <c r="F23" s="49"/>
      <c r="G23" s="49"/>
      <c r="H23" s="49"/>
      <c r="I23" s="50"/>
    </row>
    <row r="24" spans="1:9" ht="16.5" thickBot="1">
      <c r="A24" s="51" t="s">
        <v>13</v>
      </c>
      <c r="B24" s="52"/>
      <c r="C24" s="52"/>
      <c r="D24" s="52"/>
      <c r="E24" s="53"/>
      <c r="F24" s="53"/>
      <c r="G24" s="53"/>
      <c r="H24" s="53"/>
      <c r="I24" s="54"/>
    </row>
    <row r="27" spans="5:6" ht="12.75">
      <c r="E27" s="7"/>
      <c r="F27" s="7"/>
    </row>
    <row r="29" ht="12.75">
      <c r="F29" s="8"/>
    </row>
  </sheetData>
  <mergeCells count="8">
    <mergeCell ref="D12:D13"/>
    <mergeCell ref="E12:H12"/>
    <mergeCell ref="I12:I13"/>
    <mergeCell ref="A1:I1"/>
    <mergeCell ref="A8:C8"/>
    <mergeCell ref="A12:A13"/>
    <mergeCell ref="B12:B13"/>
    <mergeCell ref="C12:C13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&amp;L&amp;F/&amp;A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D30" sqref="D30"/>
    </sheetView>
  </sheetViews>
  <sheetFormatPr defaultColWidth="9.140625" defaultRowHeight="12.75"/>
  <cols>
    <col min="1" max="1" width="16.8515625" style="1" customWidth="1"/>
    <col min="2" max="2" width="14.140625" style="1" customWidth="1"/>
    <col min="3" max="3" width="11.28125" style="1" customWidth="1"/>
    <col min="4" max="4" width="12.00390625" style="1" customWidth="1"/>
    <col min="5" max="5" width="13.57421875" style="1" customWidth="1"/>
    <col min="6" max="6" width="11.57421875" style="1" customWidth="1"/>
    <col min="7" max="7" width="11.8515625" style="1" customWidth="1"/>
    <col min="8" max="8" width="13.00390625" style="1" customWidth="1"/>
    <col min="9" max="9" width="14.8515625" style="1" customWidth="1"/>
    <col min="10" max="16384" width="9.140625" style="1" customWidth="1"/>
  </cols>
  <sheetData>
    <row r="1" spans="1:12" ht="12.75">
      <c r="A1" s="90" t="s">
        <v>16</v>
      </c>
      <c r="B1" s="90"/>
      <c r="C1" s="90"/>
      <c r="D1" s="90"/>
      <c r="E1" s="90"/>
      <c r="F1" s="90"/>
      <c r="G1" s="90"/>
      <c r="H1" s="90"/>
      <c r="I1" s="90"/>
      <c r="J1" s="14"/>
      <c r="K1" s="14"/>
      <c r="L1" s="14"/>
    </row>
    <row r="2" spans="1:12" ht="13.5" thickBot="1">
      <c r="A2" s="5"/>
      <c r="B2" s="5"/>
      <c r="C2" s="5"/>
      <c r="D2" s="5"/>
      <c r="E2" s="5"/>
      <c r="F2" s="5"/>
      <c r="G2" s="5"/>
      <c r="H2" s="5"/>
      <c r="I2" s="5"/>
      <c r="J2" s="14"/>
      <c r="K2" s="14"/>
      <c r="L2" s="14"/>
    </row>
    <row r="3" spans="4:7" ht="64.5" thickBot="1">
      <c r="D3" s="9"/>
      <c r="F3" s="16" t="s">
        <v>34</v>
      </c>
      <c r="G3" s="16" t="s">
        <v>35</v>
      </c>
    </row>
    <row r="4" spans="1:7" ht="12.75">
      <c r="A4" s="17" t="s">
        <v>17</v>
      </c>
      <c r="B4" s="57" t="s">
        <v>21</v>
      </c>
      <c r="C4" s="60"/>
      <c r="D4" s="21"/>
      <c r="E4" s="64"/>
      <c r="F4" s="21"/>
      <c r="G4" s="21"/>
    </row>
    <row r="5" spans="1:7" ht="12.75">
      <c r="A5" s="19" t="s">
        <v>18</v>
      </c>
      <c r="B5" s="58" t="s">
        <v>22</v>
      </c>
      <c r="C5" s="61"/>
      <c r="D5" s="22"/>
      <c r="E5" s="65"/>
      <c r="F5" s="22"/>
      <c r="G5" s="22"/>
    </row>
    <row r="6" spans="1:7" ht="12.75">
      <c r="A6" s="19" t="s">
        <v>19</v>
      </c>
      <c r="B6" s="58" t="s">
        <v>23</v>
      </c>
      <c r="C6" s="61"/>
      <c r="D6" s="22"/>
      <c r="E6" s="65"/>
      <c r="F6" s="22"/>
      <c r="G6" s="22"/>
    </row>
    <row r="7" spans="1:7" ht="13.5" thickBot="1">
      <c r="A7" s="43" t="s">
        <v>20</v>
      </c>
      <c r="B7" s="59" t="s">
        <v>24</v>
      </c>
      <c r="C7" s="62"/>
      <c r="D7" s="55"/>
      <c r="E7" s="66"/>
      <c r="F7" s="55"/>
      <c r="G7" s="55"/>
    </row>
    <row r="8" spans="1:7" ht="13.5" thickBot="1">
      <c r="A8" s="96" t="s">
        <v>37</v>
      </c>
      <c r="B8" s="97"/>
      <c r="C8" s="63"/>
      <c r="D8" s="56"/>
      <c r="E8" s="67"/>
      <c r="F8" s="56"/>
      <c r="G8" s="56"/>
    </row>
    <row r="9" spans="1:4" ht="12.75">
      <c r="A9" s="3"/>
      <c r="C9" s="2"/>
      <c r="D9" s="4"/>
    </row>
    <row r="11" spans="2:12" ht="13.5" thickBo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38.25" customHeight="1" thickBot="1">
      <c r="A12" s="82" t="s">
        <v>0</v>
      </c>
      <c r="B12" s="82" t="s">
        <v>1</v>
      </c>
      <c r="C12" s="82" t="s">
        <v>2</v>
      </c>
      <c r="D12" s="82" t="s">
        <v>15</v>
      </c>
      <c r="E12" s="93" t="s">
        <v>32</v>
      </c>
      <c r="F12" s="94"/>
      <c r="G12" s="94"/>
      <c r="H12" s="95"/>
      <c r="I12" s="82" t="s">
        <v>14</v>
      </c>
      <c r="J12" s="11"/>
      <c r="K12" s="11"/>
      <c r="L12" s="12"/>
    </row>
    <row r="13" spans="1:12" ht="30.75" customHeight="1" thickBot="1">
      <c r="A13" s="83"/>
      <c r="B13" s="83"/>
      <c r="C13" s="83"/>
      <c r="D13" s="83"/>
      <c r="E13" s="24" t="s">
        <v>26</v>
      </c>
      <c r="F13" s="24" t="s">
        <v>27</v>
      </c>
      <c r="G13" s="25" t="s">
        <v>28</v>
      </c>
      <c r="H13" s="24" t="s">
        <v>29</v>
      </c>
      <c r="I13" s="89"/>
      <c r="J13" s="13"/>
      <c r="L13" s="13"/>
    </row>
    <row r="14" spans="1:9" ht="15.75">
      <c r="A14" s="36" t="s">
        <v>3</v>
      </c>
      <c r="B14" s="37"/>
      <c r="C14" s="37"/>
      <c r="D14" s="38"/>
      <c r="E14" s="29"/>
      <c r="F14" s="29"/>
      <c r="G14" s="29"/>
      <c r="H14" s="29"/>
      <c r="I14" s="26"/>
    </row>
    <row r="15" spans="1:9" ht="15.75">
      <c r="A15" s="32" t="s">
        <v>4</v>
      </c>
      <c r="B15" s="33"/>
      <c r="C15" s="33"/>
      <c r="D15" s="35"/>
      <c r="E15" s="30"/>
      <c r="F15" s="30"/>
      <c r="G15" s="30"/>
      <c r="H15" s="30"/>
      <c r="I15" s="27"/>
    </row>
    <row r="16" spans="1:9" ht="15.75">
      <c r="A16" s="32" t="s">
        <v>5</v>
      </c>
      <c r="B16" s="33"/>
      <c r="C16" s="33"/>
      <c r="D16" s="35"/>
      <c r="E16" s="30"/>
      <c r="F16" s="30"/>
      <c r="G16" s="30"/>
      <c r="H16" s="30"/>
      <c r="I16" s="27"/>
    </row>
    <row r="17" spans="1:9" ht="15.75">
      <c r="A17" s="32" t="s">
        <v>6</v>
      </c>
      <c r="B17" s="33"/>
      <c r="C17" s="33"/>
      <c r="D17" s="35"/>
      <c r="E17" s="30"/>
      <c r="F17" s="30"/>
      <c r="G17" s="30"/>
      <c r="H17" s="30"/>
      <c r="I17" s="27"/>
    </row>
    <row r="18" spans="1:9" ht="15.75">
      <c r="A18" s="32" t="s">
        <v>7</v>
      </c>
      <c r="B18" s="33"/>
      <c r="C18" s="33"/>
      <c r="D18" s="35"/>
      <c r="E18" s="30"/>
      <c r="F18" s="30"/>
      <c r="G18" s="30"/>
      <c r="H18" s="30"/>
      <c r="I18" s="27"/>
    </row>
    <row r="19" spans="1:9" ht="15.75">
      <c r="A19" s="32" t="s">
        <v>8</v>
      </c>
      <c r="B19" s="33"/>
      <c r="C19" s="33"/>
      <c r="D19" s="35"/>
      <c r="E19" s="30"/>
      <c r="F19" s="30"/>
      <c r="G19" s="30"/>
      <c r="H19" s="30"/>
      <c r="I19" s="27"/>
    </row>
    <row r="20" spans="1:9" ht="15.75">
      <c r="A20" s="32" t="s">
        <v>9</v>
      </c>
      <c r="B20" s="33"/>
      <c r="C20" s="33"/>
      <c r="D20" s="35"/>
      <c r="E20" s="30"/>
      <c r="F20" s="30"/>
      <c r="G20" s="30"/>
      <c r="H20" s="30"/>
      <c r="I20" s="27"/>
    </row>
    <row r="21" spans="1:9" ht="15.75">
      <c r="A21" s="32" t="s">
        <v>10</v>
      </c>
      <c r="B21" s="33"/>
      <c r="C21" s="33"/>
      <c r="D21" s="35"/>
      <c r="E21" s="30"/>
      <c r="F21" s="30"/>
      <c r="G21" s="30"/>
      <c r="H21" s="30"/>
      <c r="I21" s="27"/>
    </row>
    <row r="22" spans="1:9" ht="15.75">
      <c r="A22" s="32" t="s">
        <v>11</v>
      </c>
      <c r="B22" s="33"/>
      <c r="C22" s="33"/>
      <c r="D22" s="35"/>
      <c r="E22" s="30"/>
      <c r="F22" s="30"/>
      <c r="G22" s="30"/>
      <c r="H22" s="30"/>
      <c r="I22" s="27"/>
    </row>
    <row r="23" spans="1:9" ht="16.5" thickBot="1">
      <c r="A23" s="46" t="s">
        <v>12</v>
      </c>
      <c r="B23" s="47"/>
      <c r="C23" s="47"/>
      <c r="D23" s="48"/>
      <c r="E23" s="49"/>
      <c r="F23" s="49"/>
      <c r="G23" s="49"/>
      <c r="H23" s="49"/>
      <c r="I23" s="50"/>
    </row>
    <row r="24" spans="1:9" ht="16.5" thickBot="1">
      <c r="A24" s="51" t="s">
        <v>13</v>
      </c>
      <c r="B24" s="52"/>
      <c r="C24" s="52"/>
      <c r="D24" s="52"/>
      <c r="E24" s="53"/>
      <c r="F24" s="53"/>
      <c r="G24" s="53"/>
      <c r="H24" s="53"/>
      <c r="I24" s="54"/>
    </row>
    <row r="27" spans="5:6" ht="12.75">
      <c r="E27" s="7"/>
      <c r="F27" s="7"/>
    </row>
    <row r="29" ht="12.75">
      <c r="F29" s="8"/>
    </row>
  </sheetData>
  <mergeCells count="8">
    <mergeCell ref="A1:I1"/>
    <mergeCell ref="A12:A13"/>
    <mergeCell ref="B12:B13"/>
    <mergeCell ref="C12:C13"/>
    <mergeCell ref="D12:D13"/>
    <mergeCell ref="E12:H12"/>
    <mergeCell ref="I12:I13"/>
    <mergeCell ref="A8:B8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&amp;L&amp;F/&amp;A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2009-11-30T15:35:36Z</cp:lastPrinted>
  <dcterms:created xsi:type="dcterms:W3CDTF">1996-11-05T10:16:36Z</dcterms:created>
  <dcterms:modified xsi:type="dcterms:W3CDTF">2009-12-01T08:20:20Z</dcterms:modified>
  <cp:category/>
  <cp:version/>
  <cp:contentType/>
  <cp:contentStatus/>
</cp:coreProperties>
</file>