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3950" windowHeight="5490" activeTab="1"/>
  </bookViews>
  <sheets>
    <sheet name="tab infanzia" sheetId="1" r:id="rId1"/>
    <sheet name="tab primaria  " sheetId="2" r:id="rId2"/>
    <sheet name="tab medie " sheetId="3" r:id="rId3"/>
    <sheet name="tab superiori" sheetId="4" r:id="rId4"/>
    <sheet name="totali " sheetId="5" r:id="rId5"/>
  </sheets>
  <definedNames>
    <definedName name="_xlnm.Print_Titles" localSheetId="2">'tab medie '!$A:$A</definedName>
    <definedName name="_xlnm.Print_Titles" localSheetId="1">'tab primaria  '!$A:$A,'tab primaria  '!$1:$2</definedName>
    <definedName name="_xlnm.Print_Titles" localSheetId="3">'tab superiori'!$A:$A</definedName>
  </definedNames>
  <calcPr fullCalcOnLoad="1"/>
</workbook>
</file>

<file path=xl/sharedStrings.xml><?xml version="1.0" encoding="utf-8"?>
<sst xmlns="http://schemas.openxmlformats.org/spreadsheetml/2006/main" count="202" uniqueCount="66">
  <si>
    <t xml:space="preserve">regione 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</si>
  <si>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</si>
  <si>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</si>
  <si>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</si>
  <si>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</si>
  <si>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</si>
  <si>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</si>
  <si>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</si>
  <si>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</si>
  <si>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</si>
  <si>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</si>
  <si>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</si>
  <si>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</si>
  <si>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</si>
  <si>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</si>
  <si>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</si>
  <si>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</si>
  <si>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</si>
  <si>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</si>
  <si>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</si>
  <si>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riduzioni in %</t>
  </si>
  <si>
    <t>variazione</t>
  </si>
  <si>
    <t>totale variazioni</t>
  </si>
  <si>
    <t xml:space="preserve">totale variazioni </t>
  </si>
  <si>
    <t>infanzia</t>
  </si>
  <si>
    <t>primaria</t>
  </si>
  <si>
    <t>secondaria di II grado</t>
  </si>
  <si>
    <t xml:space="preserve">organico  2010/11 da decreto </t>
  </si>
  <si>
    <t xml:space="preserve">O.D. 2010/11 comunicato </t>
  </si>
  <si>
    <t xml:space="preserve">ipotesi Organico 2011/12 (uguale OF 2010/11 definitivo) </t>
  </si>
  <si>
    <t xml:space="preserve">alunni 2010/11 </t>
  </si>
  <si>
    <t>alunni previsti 2011/12</t>
  </si>
  <si>
    <t xml:space="preserve">variazione prevista alunni </t>
  </si>
  <si>
    <t>n.ro medio regionale alunni per classe 2010/11</t>
  </si>
  <si>
    <t>Organico PREVISTO 2011/12</t>
  </si>
  <si>
    <t>organico di fatto 2010/11 definitivo (compresi spezzoni orario)</t>
  </si>
  <si>
    <t>Posti istruzione adulti ( O.D. 2010/11)</t>
  </si>
  <si>
    <t>Riduzione posti per riconduzione orario a 27 ore nelle classi I , II e III (solo III perché I e II già negli anni precedenti)</t>
  </si>
  <si>
    <t xml:space="preserve">Secondaria di I grado </t>
  </si>
  <si>
    <t xml:space="preserve">organico fissato per  2010/11  in base a RIDUZIONI DA DECRETO  </t>
  </si>
  <si>
    <t xml:space="preserve">estensione riforma II anno </t>
  </si>
  <si>
    <t xml:space="preserve">tecnici riduzione V anno e recuperi anni prec. </t>
  </si>
  <si>
    <t>Professionali  riduzione III  anno e recuperi</t>
  </si>
  <si>
    <t>riduzione posti per adulti  (20%)</t>
  </si>
  <si>
    <t>CLASSI 2010/11</t>
  </si>
  <si>
    <t>riduzione posti per adulti (20%)</t>
  </si>
  <si>
    <t>rapporto medio regionale posti per classe (A.S. 2010/11)</t>
  </si>
  <si>
    <t>cattedre intere su corsi serali ( O.F. 2010/11)</t>
  </si>
  <si>
    <t>riduzione cattedre per corsi serali (20%)</t>
  </si>
  <si>
    <t>variazione prevista alunni in percentuale %</t>
  </si>
  <si>
    <t>Riduzione 4700 posti specialisti (in base a quota eccedente dotazione da modello matematico)</t>
  </si>
  <si>
    <t>di cui in scuole Slovene (solo per Friuli V.G.)</t>
  </si>
  <si>
    <t>calcolo per tabelle del decreto (organico 2011/12 = organico decreto 2010/11 - variazioni calcolate)</t>
  </si>
  <si>
    <t>Organico 2010/11 (decreto)</t>
  </si>
  <si>
    <t>totale variazioni 2011/12 rispetto 2010/11</t>
  </si>
  <si>
    <t>Organico 2011/12 (decreto)</t>
  </si>
  <si>
    <t>variazione percentuale 2011/12 rispetto 2010/11</t>
  </si>
  <si>
    <t>totale variazioni calcolate</t>
  </si>
  <si>
    <t>ulteriori variazioni per eccesso copresenze</t>
  </si>
  <si>
    <t>NUOVO RAPPORTO MEDIO ALUNNI PER CLASSE (OBIETTIVO 2011/12 fissato su situazione media regionale caratteristiche territoriali organizzative)</t>
  </si>
  <si>
    <r>
      <t xml:space="preserve">variazione posti conseguente a variazione classi (effetto combinato del dimensionamento, dell'aumento alunni per classe  e della variazione degli alunni). </t>
    </r>
    <r>
      <rPr>
        <b/>
        <i/>
        <sz val="8"/>
        <color indexed="10"/>
        <rFont val="Verdana"/>
        <family val="2"/>
      </rPr>
      <t xml:space="preserve"> Formula: variaz. posti = (numero alunni previsti X NUOVO rapporto medio alunni/classe) X (rapporto medio posti / classe) - N° classi 2010/11 X rapporto medio posti / classe.</t>
    </r>
  </si>
  <si>
    <t>Differenza tra NUOVO rapporto medio alunni per classe obiettivo 2011/12 e il  n.ro medio regionale alunni per classe 2010/11</t>
  </si>
  <si>
    <t xml:space="preserve">di cui quota per condizioni relative edilizia scolastica </t>
  </si>
  <si>
    <t>di cui quota per condizioni relative contesto socio-economico-ambientale</t>
  </si>
  <si>
    <t xml:space="preserve">di cui quota per condizioni relative contesto  oro geografico </t>
  </si>
  <si>
    <t xml:space="preserve">effetto trascinamento riduzione classi a tempo prolungato 2010/11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</si>
</sst>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#,##0.0"/>
    <numFmt numFmtId="170" formatCode="0_ ;[Red]\-0\ "/>
    <numFmt numFmtId="171" formatCode="#,##0.000"/>
    <numFmt numFmtId="172" formatCode="0.00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0"/>
    <numFmt numFmtId="178" formatCode="0.0000000"/>
    <numFmt numFmtId="179" formatCode="0.000000"/>
    <numFmt numFmtId="180" formatCode="#,##0_ ;[Red]\-#,##0\ "/>
    <numFmt numFmtId="181" formatCode="0.0000%"/>
    <numFmt numFmtId="182" formatCode="_-* #,##0_-;\-* #,##0_-;_-* &quot;-&quot;??_-;_-@_-"/>
    <numFmt numFmtId="183" formatCode="0.0000000000"/>
    <numFmt numFmtId="184" formatCode="0.00000000000"/>
    <numFmt numFmtId="185" formatCode="0.000000000000"/>
    <numFmt numFmtId="186" formatCode="0.000000000"/>
    <numFmt numFmtId="187" formatCode="#,##0.0000"/>
  </numFmts>
  <fonts count="26">
    <font>
      <sz val="10"/>
      <name val="Verdana"/>
      <family val="0"/>
    </font>
    <font>
      <b/>
      <sz val="10"/>
      <name val="Verdana"/>
      <family val="2"/>
    </font>
    <font>
      <b/>
      <sz val="10"/>
      <name val="Arial"/>
      <family val="2"/>
    </font>
    <font>
      <sz val="8"/>
      <name val="Verdana"/>
      <family val="0"/>
    </font>
    <font>
      <sz val="9"/>
      <name val="Verdana"/>
      <family val="0"/>
    </font>
    <font>
      <b/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name val="Verdana"/>
      <family val="2"/>
    </font>
    <font>
      <sz val="10"/>
      <color indexed="10"/>
      <name val="Verdana"/>
      <family val="0"/>
    </font>
    <font>
      <sz val="9"/>
      <color indexed="10"/>
      <name val="Verdana"/>
      <family val="0"/>
    </font>
    <font>
      <b/>
      <sz val="9"/>
      <color indexed="10"/>
      <name val="Arial"/>
      <family val="0"/>
    </font>
    <font>
      <b/>
      <sz val="9"/>
      <color indexed="10"/>
      <name val="Verdana"/>
      <family val="2"/>
    </font>
    <font>
      <i/>
      <sz val="9"/>
      <name val="Verdana"/>
      <family val="2"/>
    </font>
    <font>
      <i/>
      <sz val="9"/>
      <color indexed="16"/>
      <name val="Verdana"/>
      <family val="2"/>
    </font>
    <font>
      <b/>
      <i/>
      <sz val="9"/>
      <color indexed="16"/>
      <name val="Verdana"/>
      <family val="2"/>
    </font>
    <font>
      <b/>
      <sz val="10"/>
      <color indexed="10"/>
      <name val="Arial"/>
      <family val="0"/>
    </font>
    <font>
      <b/>
      <i/>
      <sz val="10"/>
      <color indexed="16"/>
      <name val="Verdana"/>
      <family val="2"/>
    </font>
    <font>
      <b/>
      <i/>
      <sz val="10"/>
      <name val="Verdana"/>
      <family val="2"/>
    </font>
    <font>
      <i/>
      <sz val="10"/>
      <color indexed="16"/>
      <name val="Verdana"/>
      <family val="2"/>
    </font>
    <font>
      <i/>
      <sz val="10"/>
      <name val="Verdana"/>
      <family val="2"/>
    </font>
    <font>
      <i/>
      <sz val="10"/>
      <color indexed="10"/>
      <name val="Verdana"/>
      <family val="2"/>
    </font>
    <font>
      <i/>
      <sz val="9"/>
      <color indexed="10"/>
      <name val="Verdana"/>
      <family val="2"/>
    </font>
    <font>
      <b/>
      <i/>
      <sz val="9"/>
      <name val="Verdana"/>
      <family val="2"/>
    </font>
    <font>
      <b/>
      <i/>
      <sz val="8"/>
      <color indexed="10"/>
      <name val="Verdana"/>
      <family val="2"/>
    </font>
    <font>
      <sz val="9"/>
      <color indexed="16"/>
      <name val="Verdana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" fontId="0" fillId="0" borderId="1" xfId="0" applyNumberForma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 horizontal="center" vertical="top" wrapText="1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top" wrapText="1"/>
    </xf>
    <xf numFmtId="3" fontId="2" fillId="0" borderId="4" xfId="0" applyNumberFormat="1" applyFont="1" applyBorder="1" applyAlignment="1" applyProtection="1">
      <alignment horizontal="center"/>
      <protection/>
    </xf>
    <xf numFmtId="3" fontId="0" fillId="0" borderId="6" xfId="0" applyNumberForma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3" fontId="0" fillId="0" borderId="7" xfId="0" applyNumberFormat="1" applyBorder="1" applyAlignment="1" applyProtection="1">
      <alignment horizontal="right"/>
      <protection/>
    </xf>
    <xf numFmtId="3" fontId="0" fillId="0" borderId="8" xfId="0" applyNumberFormat="1" applyBorder="1" applyAlignment="1" applyProtection="1">
      <alignment horizontal="right"/>
      <protection/>
    </xf>
    <xf numFmtId="3" fontId="0" fillId="0" borderId="1" xfId="0" applyNumberFormat="1" applyBorder="1" applyAlignment="1" applyProtection="1">
      <alignment horizontal="right"/>
      <protection/>
    </xf>
    <xf numFmtId="3" fontId="0" fillId="0" borderId="9" xfId="0" applyNumberFormat="1" applyBorder="1" applyAlignment="1" applyProtection="1">
      <alignment horizontal="right"/>
      <protection/>
    </xf>
    <xf numFmtId="3" fontId="2" fillId="0" borderId="10" xfId="0" applyNumberFormat="1" applyFont="1" applyBorder="1" applyAlignment="1" applyProtection="1">
      <alignment horizontal="right"/>
      <protection/>
    </xf>
    <xf numFmtId="3" fontId="2" fillId="0" borderId="4" xfId="0" applyNumberFormat="1" applyFont="1" applyBorder="1" applyAlignment="1" applyProtection="1">
      <alignment horizontal="right"/>
      <protection/>
    </xf>
    <xf numFmtId="0" fontId="9" fillId="0" borderId="4" xfId="0" applyFont="1" applyBorder="1" applyAlignment="1">
      <alignment horizontal="center" vertical="top" wrapText="1"/>
    </xf>
    <xf numFmtId="3" fontId="0" fillId="0" borderId="11" xfId="0" applyNumberForma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 horizontal="center"/>
      <protection locked="0"/>
    </xf>
    <xf numFmtId="4" fontId="13" fillId="0" borderId="12" xfId="0" applyNumberFormat="1" applyFont="1" applyBorder="1" applyAlignment="1" applyProtection="1">
      <alignment horizontal="right"/>
      <protection/>
    </xf>
    <xf numFmtId="3" fontId="0" fillId="0" borderId="12" xfId="0" applyNumberFormat="1" applyBorder="1" applyAlignment="1" applyProtection="1">
      <alignment horizontal="right"/>
      <protection/>
    </xf>
    <xf numFmtId="4" fontId="13" fillId="0" borderId="13" xfId="0" applyNumberFormat="1" applyFont="1" applyBorder="1" applyAlignment="1" applyProtection="1">
      <alignment horizontal="right"/>
      <protection/>
    </xf>
    <xf numFmtId="3" fontId="0" fillId="0" borderId="13" xfId="0" applyNumberForma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 vertical="top" wrapText="1"/>
    </xf>
    <xf numFmtId="3" fontId="0" fillId="0" borderId="12" xfId="0" applyNumberForma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 horizontal="right"/>
      <protection/>
    </xf>
    <xf numFmtId="3" fontId="10" fillId="0" borderId="12" xfId="0" applyNumberFormat="1" applyFon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 horizontal="right"/>
      <protection/>
    </xf>
    <xf numFmtId="3" fontId="10" fillId="0" borderId="13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14" fillId="0" borderId="13" xfId="0" applyNumberFormat="1" applyFont="1" applyBorder="1" applyAlignment="1" applyProtection="1">
      <alignment horizontal="right"/>
      <protection/>
    </xf>
    <xf numFmtId="3" fontId="16" fillId="0" borderId="5" xfId="0" applyNumberFormat="1" applyFont="1" applyBorder="1" applyAlignment="1" applyProtection="1">
      <alignment horizontal="center"/>
      <protection locked="0"/>
    </xf>
    <xf numFmtId="4" fontId="1" fillId="0" borderId="5" xfId="0" applyNumberFormat="1" applyFont="1" applyBorder="1" applyAlignment="1" applyProtection="1">
      <alignment horizontal="center"/>
      <protection/>
    </xf>
    <xf numFmtId="4" fontId="18" fillId="0" borderId="5" xfId="0" applyNumberFormat="1" applyFont="1" applyBorder="1" applyAlignment="1" applyProtection="1">
      <alignment horizontal="center"/>
      <protection/>
    </xf>
    <xf numFmtId="3" fontId="1" fillId="0" borderId="5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 applyProtection="1">
      <alignment horizontal="center"/>
      <protection/>
    </xf>
    <xf numFmtId="10" fontId="10" fillId="0" borderId="13" xfId="19" applyNumberFormat="1" applyFont="1" applyBorder="1" applyAlignment="1" applyProtection="1">
      <alignment horizontal="right"/>
      <protection/>
    </xf>
    <xf numFmtId="10" fontId="10" fillId="0" borderId="15" xfId="19" applyNumberFormat="1" applyFont="1" applyBorder="1" applyAlignment="1" applyProtection="1">
      <alignment horizontal="right"/>
      <protection/>
    </xf>
    <xf numFmtId="10" fontId="16" fillId="0" borderId="5" xfId="19" applyNumberFormat="1" applyFont="1" applyBorder="1" applyAlignment="1" applyProtection="1">
      <alignment horizontal="right"/>
      <protection/>
    </xf>
    <xf numFmtId="4" fontId="0" fillId="0" borderId="5" xfId="0" applyNumberFormat="1" applyFont="1" applyBorder="1" applyAlignment="1" applyProtection="1">
      <alignment horizontal="center"/>
      <protection/>
    </xf>
    <xf numFmtId="4" fontId="19" fillId="0" borderId="5" xfId="0" applyNumberFormat="1" applyFont="1" applyBorder="1" applyAlignment="1" applyProtection="1">
      <alignment horizontal="center"/>
      <protection/>
    </xf>
    <xf numFmtId="4" fontId="20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2" fillId="0" borderId="4" xfId="0" applyFont="1" applyBorder="1" applyAlignment="1">
      <alignment horizontal="center" vertical="top" wrapText="1"/>
    </xf>
    <xf numFmtId="3" fontId="21" fillId="0" borderId="1" xfId="0" applyNumberFormat="1" applyFont="1" applyBorder="1" applyAlignment="1" applyProtection="1">
      <alignment horizontal="right"/>
      <protection/>
    </xf>
    <xf numFmtId="3" fontId="16" fillId="0" borderId="4" xfId="0" applyNumberFormat="1" applyFont="1" applyBorder="1" applyAlignment="1" applyProtection="1">
      <alignment horizontal="right"/>
      <protection/>
    </xf>
    <xf numFmtId="3" fontId="21" fillId="0" borderId="12" xfId="0" applyNumberFormat="1" applyFont="1" applyBorder="1" applyAlignment="1" applyProtection="1">
      <alignment horizontal="right"/>
      <protection/>
    </xf>
    <xf numFmtId="3" fontId="21" fillId="0" borderId="13" xfId="0" applyNumberFormat="1" applyFont="1" applyBorder="1" applyAlignment="1" applyProtection="1">
      <alignment horizontal="right"/>
      <protection/>
    </xf>
    <xf numFmtId="3" fontId="9" fillId="0" borderId="5" xfId="0" applyNumberFormat="1" applyFont="1" applyBorder="1" applyAlignment="1" applyProtection="1">
      <alignment horizontal="center"/>
      <protection/>
    </xf>
    <xf numFmtId="3" fontId="21" fillId="0" borderId="5" xfId="0" applyNumberFormat="1" applyFont="1" applyBorder="1" applyAlignment="1" applyProtection="1">
      <alignment horizontal="center"/>
      <protection/>
    </xf>
    <xf numFmtId="0" fontId="23" fillId="0" borderId="5" xfId="0" applyFont="1" applyBorder="1" applyAlignment="1">
      <alignment horizontal="center" vertical="top" wrapText="1"/>
    </xf>
    <xf numFmtId="3" fontId="0" fillId="0" borderId="16" xfId="0" applyNumberFormat="1" applyBorder="1" applyAlignment="1" applyProtection="1">
      <alignment horizontal="center"/>
      <protection/>
    </xf>
    <xf numFmtId="3" fontId="1" fillId="0" borderId="4" xfId="0" applyNumberFormat="1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3" fontId="0" fillId="0" borderId="19" xfId="0" applyNumberForma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/>
      <protection/>
    </xf>
    <xf numFmtId="3" fontId="0" fillId="0" borderId="21" xfId="0" applyNumberFormat="1" applyBorder="1" applyAlignment="1" applyProtection="1">
      <alignment horizontal="center"/>
      <protection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10" fontId="2" fillId="0" borderId="24" xfId="19" applyNumberFormat="1" applyFont="1" applyBorder="1" applyAlignment="1" applyProtection="1">
      <alignment horizontal="center"/>
      <protection locked="0"/>
    </xf>
    <xf numFmtId="3" fontId="10" fillId="0" borderId="13" xfId="0" applyNumberFormat="1" applyFont="1" applyBorder="1" applyAlignment="1" applyProtection="1">
      <alignment horizontal="center"/>
      <protection/>
    </xf>
    <xf numFmtId="3" fontId="11" fillId="0" borderId="5" xfId="0" applyNumberFormat="1" applyFont="1" applyBorder="1" applyAlignment="1" applyProtection="1">
      <alignment horizontal="center"/>
      <protection locked="0"/>
    </xf>
    <xf numFmtId="3" fontId="0" fillId="0" borderId="25" xfId="0" applyNumberFormat="1" applyBorder="1" applyAlignment="1" applyProtection="1">
      <alignment horizontal="center"/>
      <protection/>
    </xf>
    <xf numFmtId="3" fontId="0" fillId="0" borderId="26" xfId="0" applyNumberFormat="1" applyBorder="1" applyAlignment="1" applyProtection="1">
      <alignment horizontal="center"/>
      <protection/>
    </xf>
    <xf numFmtId="3" fontId="2" fillId="0" borderId="27" xfId="0" applyNumberFormat="1" applyFont="1" applyBorder="1" applyAlignment="1" applyProtection="1">
      <alignment horizontal="center"/>
      <protection/>
    </xf>
    <xf numFmtId="3" fontId="2" fillId="0" borderId="28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top" wrapText="1"/>
    </xf>
    <xf numFmtId="10" fontId="0" fillId="0" borderId="29" xfId="19" applyNumberFormat="1" applyBorder="1" applyAlignment="1">
      <alignment/>
    </xf>
    <xf numFmtId="10" fontId="1" fillId="0" borderId="18" xfId="19" applyNumberFormat="1" applyFont="1" applyBorder="1" applyAlignment="1">
      <alignment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13" fillId="0" borderId="13" xfId="0" applyNumberFormat="1" applyFont="1" applyBorder="1" applyAlignment="1" applyProtection="1">
      <alignment horizontal="center"/>
      <protection/>
    </xf>
    <xf numFmtId="3" fontId="13" fillId="0" borderId="6" xfId="0" applyNumberFormat="1" applyFont="1" applyBorder="1" applyAlignment="1" applyProtection="1">
      <alignment horizontal="center"/>
      <protection/>
    </xf>
    <xf numFmtId="3" fontId="20" fillId="0" borderId="5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3" fontId="0" fillId="0" borderId="31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32" xfId="0" applyBorder="1" applyAlignment="1">
      <alignment horizontal="center" vertical="top" wrapText="1"/>
    </xf>
    <xf numFmtId="3" fontId="1" fillId="0" borderId="33" xfId="0" applyNumberFormat="1" applyFont="1" applyBorder="1" applyAlignment="1" applyProtection="1">
      <alignment horizontal="center"/>
      <protection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0" fontId="0" fillId="0" borderId="34" xfId="19" applyNumberFormat="1" applyBorder="1" applyAlignment="1">
      <alignment horizontal="center"/>
    </xf>
    <xf numFmtId="10" fontId="0" fillId="0" borderId="35" xfId="19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0" fontId="0" fillId="0" borderId="36" xfId="19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7" xfId="0" applyNumberFormat="1" applyBorder="1" applyAlignment="1" applyProtection="1">
      <alignment horizontal="center"/>
      <protection/>
    </xf>
    <xf numFmtId="10" fontId="0" fillId="0" borderId="38" xfId="19" applyNumberFormat="1" applyBorder="1" applyAlignment="1">
      <alignment horizontal="center"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0" fillId="0" borderId="6" xfId="0" applyNumberFormat="1" applyFill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4" fontId="0" fillId="0" borderId="6" xfId="0" applyNumberFormat="1" applyFill="1" applyBorder="1" applyAlignment="1" applyProtection="1">
      <alignment/>
      <protection/>
    </xf>
    <xf numFmtId="4" fontId="2" fillId="0" borderId="5" xfId="0" applyNumberFormat="1" applyFont="1" applyBorder="1" applyAlignment="1" applyProtection="1">
      <alignment/>
      <protection locked="0"/>
    </xf>
    <xf numFmtId="0" fontId="8" fillId="0" borderId="5" xfId="0" applyFont="1" applyBorder="1" applyAlignment="1">
      <alignment horizontal="center" vertical="top" wrapText="1"/>
    </xf>
    <xf numFmtId="171" fontId="14" fillId="0" borderId="13" xfId="0" applyNumberFormat="1" applyFont="1" applyBorder="1" applyAlignment="1" applyProtection="1">
      <alignment horizontal="right"/>
      <protection/>
    </xf>
    <xf numFmtId="187" fontId="14" fillId="0" borderId="13" xfId="0" applyNumberFormat="1" applyFont="1" applyBorder="1" applyAlignment="1" applyProtection="1">
      <alignment horizontal="right"/>
      <protection/>
    </xf>
    <xf numFmtId="3" fontId="10" fillId="0" borderId="39" xfId="0" applyNumberFormat="1" applyFont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Border="1" applyAlignment="1" applyProtection="1">
      <alignment horizontal="center"/>
      <protection/>
    </xf>
    <xf numFmtId="3" fontId="10" fillId="0" borderId="12" xfId="0" applyNumberFormat="1" applyFont="1" applyBorder="1" applyAlignment="1" applyProtection="1">
      <alignment/>
      <protection/>
    </xf>
    <xf numFmtId="3" fontId="10" fillId="0" borderId="13" xfId="0" applyNumberFormat="1" applyFont="1" applyBorder="1" applyAlignment="1" applyProtection="1">
      <alignment/>
      <protection/>
    </xf>
    <xf numFmtId="3" fontId="10" fillId="0" borderId="14" xfId="0" applyNumberFormat="1" applyFont="1" applyFill="1" applyBorder="1" applyAlignment="1" applyProtection="1">
      <alignment horizontal="center"/>
      <protection/>
    </xf>
    <xf numFmtId="3" fontId="10" fillId="0" borderId="14" xfId="0" applyNumberFormat="1" applyFont="1" applyBorder="1" applyAlignment="1" applyProtection="1">
      <alignment horizontal="center"/>
      <protection/>
    </xf>
    <xf numFmtId="3" fontId="10" fillId="0" borderId="14" xfId="0" applyNumberFormat="1" applyFont="1" applyBorder="1" applyAlignment="1" applyProtection="1">
      <alignment/>
      <protection/>
    </xf>
    <xf numFmtId="4" fontId="17" fillId="0" borderId="5" xfId="0" applyNumberFormat="1" applyFont="1" applyFill="1" applyBorder="1" applyAlignment="1" applyProtection="1">
      <alignment horizontal="center"/>
      <protection/>
    </xf>
    <xf numFmtId="187" fontId="25" fillId="0" borderId="13" xfId="0" applyNumberFormat="1" applyFont="1" applyFill="1" applyBorder="1" applyAlignment="1" applyProtection="1">
      <alignment horizontal="right"/>
      <protection/>
    </xf>
    <xf numFmtId="187" fontId="25" fillId="0" borderId="12" xfId="0" applyNumberFormat="1" applyFont="1" applyFill="1" applyBorder="1" applyAlignment="1" applyProtection="1">
      <alignment horizontal="right"/>
      <protection/>
    </xf>
    <xf numFmtId="171" fontId="25" fillId="0" borderId="13" xfId="0" applyNumberFormat="1" applyFont="1" applyFill="1" applyBorder="1" applyAlignment="1" applyProtection="1">
      <alignment horizontal="right"/>
      <protection/>
    </xf>
    <xf numFmtId="4" fontId="25" fillId="0" borderId="13" xfId="0" applyNumberFormat="1" applyFont="1" applyBorder="1" applyAlignment="1" applyProtection="1">
      <alignment horizontal="right"/>
      <protection/>
    </xf>
    <xf numFmtId="4" fontId="25" fillId="0" borderId="12" xfId="0" applyNumberFormat="1" applyFont="1" applyBorder="1" applyAlignment="1" applyProtection="1">
      <alignment horizontal="right"/>
      <protection/>
    </xf>
    <xf numFmtId="171" fontId="25" fillId="0" borderId="13" xfId="0" applyNumberFormat="1" applyFont="1" applyBorder="1" applyAlignment="1" applyProtection="1">
      <alignment horizontal="right"/>
      <protection/>
    </xf>
    <xf numFmtId="171" fontId="25" fillId="0" borderId="12" xfId="0" applyNumberFormat="1" applyFont="1" applyBorder="1" applyAlignment="1" applyProtection="1">
      <alignment horizontal="right"/>
      <protection/>
    </xf>
    <xf numFmtId="187" fontId="25" fillId="0" borderId="13" xfId="0" applyNumberFormat="1" applyFont="1" applyBorder="1" applyAlignment="1" applyProtection="1">
      <alignment horizontal="right"/>
      <protection/>
    </xf>
    <xf numFmtId="187" fontId="25" fillId="0" borderId="12" xfId="0" applyNumberFormat="1" applyFont="1" applyBorder="1" applyAlignment="1" applyProtection="1">
      <alignment horizontal="right"/>
      <protection/>
    </xf>
    <xf numFmtId="0" fontId="0" fillId="0" borderId="4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23" sqref="D23"/>
    </sheetView>
  </sheetViews>
  <sheetFormatPr defaultColWidth="9.00390625" defaultRowHeight="12.75"/>
  <cols>
    <col min="1" max="1" width="13.375" style="0" bestFit="1" customWidth="1"/>
    <col min="2" max="3" width="11.75390625" style="0" customWidth="1"/>
    <col min="4" max="5" width="11.375" style="0" customWidth="1"/>
    <col min="6" max="7" width="9.375" style="0" customWidth="1"/>
  </cols>
  <sheetData>
    <row r="1" spans="1:11" ht="42" customHeight="1" thickBot="1" thickTop="1">
      <c r="A1" s="126" t="s">
        <v>0</v>
      </c>
      <c r="B1" s="128" t="s">
        <v>24</v>
      </c>
      <c r="C1" s="129"/>
      <c r="D1" s="129"/>
      <c r="E1" s="129"/>
      <c r="F1" s="129"/>
      <c r="G1" s="130"/>
      <c r="H1" s="131" t="s">
        <v>52</v>
      </c>
      <c r="I1" s="132"/>
      <c r="J1" s="132"/>
      <c r="K1" s="133"/>
    </row>
    <row r="2" spans="1:11" ht="81" customHeight="1" thickBot="1">
      <c r="A2" s="127"/>
      <c r="B2" s="4" t="s">
        <v>28</v>
      </c>
      <c r="C2" s="4" t="s">
        <v>27</v>
      </c>
      <c r="D2" s="19" t="s">
        <v>29</v>
      </c>
      <c r="E2" s="55" t="s">
        <v>51</v>
      </c>
      <c r="F2" s="12" t="s">
        <v>21</v>
      </c>
      <c r="G2" s="79" t="s">
        <v>20</v>
      </c>
      <c r="H2" s="65" t="s">
        <v>53</v>
      </c>
      <c r="I2" s="62" t="s">
        <v>54</v>
      </c>
      <c r="J2" s="62" t="s">
        <v>55</v>
      </c>
      <c r="K2" s="66" t="s">
        <v>56</v>
      </c>
    </row>
    <row r="3" spans="1:11" ht="21.75" customHeight="1" thickBot="1">
      <c r="A3" s="1" t="s">
        <v>1</v>
      </c>
      <c r="B3" s="14">
        <v>2431</v>
      </c>
      <c r="C3" s="14">
        <v>2456</v>
      </c>
      <c r="D3" s="15">
        <v>2451</v>
      </c>
      <c r="E3" s="15"/>
      <c r="F3" s="10">
        <f>D3-C3</f>
        <v>-5</v>
      </c>
      <c r="G3" s="80">
        <f>F3/C3</f>
        <v>-0.002035830618892508</v>
      </c>
      <c r="H3" s="75">
        <v>2456</v>
      </c>
      <c r="I3" s="91">
        <f>F3</f>
        <v>-5</v>
      </c>
      <c r="J3" s="92">
        <f>H3+I3</f>
        <v>2451</v>
      </c>
      <c r="K3" s="93">
        <f>I3/H3</f>
        <v>-0.002035830618892508</v>
      </c>
    </row>
    <row r="4" spans="1:11" ht="21.75" customHeight="1" thickBot="1">
      <c r="A4" s="2" t="s">
        <v>2</v>
      </c>
      <c r="B4" s="13">
        <v>1172</v>
      </c>
      <c r="C4" s="13">
        <v>1196</v>
      </c>
      <c r="D4" s="15">
        <v>1168</v>
      </c>
      <c r="E4" s="15"/>
      <c r="F4" s="10">
        <f aca="true" t="shared" si="0" ref="F4:F20">D4-C4</f>
        <v>-28</v>
      </c>
      <c r="G4" s="80">
        <f aca="true" t="shared" si="1" ref="G4:G21">F4/C4</f>
        <v>-0.023411371237458192</v>
      </c>
      <c r="H4" s="68">
        <v>1196</v>
      </c>
      <c r="I4" s="92">
        <f aca="true" t="shared" si="2" ref="I4:I20">F4</f>
        <v>-28</v>
      </c>
      <c r="J4" s="92">
        <f aca="true" t="shared" si="3" ref="J4:J20">H4+I4</f>
        <v>1168</v>
      </c>
      <c r="K4" s="94">
        <f>I4/H4</f>
        <v>-0.023411371237458192</v>
      </c>
    </row>
    <row r="5" spans="1:11" ht="21.75" customHeight="1" thickBot="1">
      <c r="A5" s="2" t="s">
        <v>3</v>
      </c>
      <c r="B5" s="13">
        <v>4029</v>
      </c>
      <c r="C5" s="13">
        <v>4104</v>
      </c>
      <c r="D5" s="15">
        <v>4042</v>
      </c>
      <c r="E5" s="15"/>
      <c r="F5" s="10">
        <f t="shared" si="0"/>
        <v>-62</v>
      </c>
      <c r="G5" s="80">
        <f t="shared" si="1"/>
        <v>-0.015107212475633527</v>
      </c>
      <c r="H5" s="68">
        <v>4104</v>
      </c>
      <c r="I5" s="92">
        <f t="shared" si="2"/>
        <v>-62</v>
      </c>
      <c r="J5" s="92">
        <f t="shared" si="3"/>
        <v>4042</v>
      </c>
      <c r="K5" s="94">
        <f aca="true" t="shared" si="4" ref="K5:K21">I5/H5</f>
        <v>-0.015107212475633527</v>
      </c>
    </row>
    <row r="6" spans="1:11" ht="21.75" customHeight="1" thickBot="1">
      <c r="A6" s="2" t="s">
        <v>4</v>
      </c>
      <c r="B6" s="13">
        <v>11862</v>
      </c>
      <c r="C6" s="13">
        <v>12014</v>
      </c>
      <c r="D6" s="15">
        <v>11863</v>
      </c>
      <c r="E6" s="15"/>
      <c r="F6" s="10">
        <f t="shared" si="0"/>
        <v>-151</v>
      </c>
      <c r="G6" s="80">
        <f t="shared" si="1"/>
        <v>-0.01256866988513401</v>
      </c>
      <c r="H6" s="68">
        <v>12014</v>
      </c>
      <c r="I6" s="92">
        <f t="shared" si="2"/>
        <v>-151</v>
      </c>
      <c r="J6" s="92">
        <f t="shared" si="3"/>
        <v>11863</v>
      </c>
      <c r="K6" s="94">
        <f t="shared" si="4"/>
        <v>-0.01256866988513401</v>
      </c>
    </row>
    <row r="7" spans="1:11" ht="21.75" customHeight="1" thickBot="1">
      <c r="A7" s="2" t="s">
        <v>5</v>
      </c>
      <c r="B7" s="13">
        <v>4162</v>
      </c>
      <c r="C7" s="13">
        <v>4162</v>
      </c>
      <c r="D7" s="15">
        <v>4197</v>
      </c>
      <c r="E7" s="15"/>
      <c r="F7" s="10">
        <f t="shared" si="0"/>
        <v>35</v>
      </c>
      <c r="G7" s="80">
        <f t="shared" si="1"/>
        <v>0.008409418548774628</v>
      </c>
      <c r="H7" s="68">
        <v>4162</v>
      </c>
      <c r="I7" s="92">
        <f t="shared" si="2"/>
        <v>35</v>
      </c>
      <c r="J7" s="92">
        <f t="shared" si="3"/>
        <v>4197</v>
      </c>
      <c r="K7" s="94">
        <f t="shared" si="4"/>
        <v>0.008409418548774628</v>
      </c>
    </row>
    <row r="8" spans="1:11" ht="21.75" customHeight="1" thickBot="1">
      <c r="A8" s="2" t="s">
        <v>6</v>
      </c>
      <c r="B8" s="13">
        <v>1531</v>
      </c>
      <c r="C8" s="13">
        <v>1535</v>
      </c>
      <c r="D8" s="15">
        <v>1540</v>
      </c>
      <c r="E8" s="56">
        <v>84</v>
      </c>
      <c r="F8" s="10">
        <f t="shared" si="0"/>
        <v>5</v>
      </c>
      <c r="G8" s="80">
        <f t="shared" si="1"/>
        <v>0.003257328990228013</v>
      </c>
      <c r="H8" s="68">
        <v>1535</v>
      </c>
      <c r="I8" s="92">
        <f t="shared" si="2"/>
        <v>5</v>
      </c>
      <c r="J8" s="92">
        <f t="shared" si="3"/>
        <v>1540</v>
      </c>
      <c r="K8" s="94">
        <f t="shared" si="4"/>
        <v>0.003257328990228013</v>
      </c>
    </row>
    <row r="9" spans="1:11" ht="21.75" customHeight="1" thickBot="1">
      <c r="A9" s="2" t="s">
        <v>7</v>
      </c>
      <c r="B9" s="13">
        <v>6571</v>
      </c>
      <c r="C9" s="13">
        <v>6592</v>
      </c>
      <c r="D9" s="15">
        <v>6588</v>
      </c>
      <c r="E9" s="15"/>
      <c r="F9" s="10">
        <f t="shared" si="0"/>
        <v>-4</v>
      </c>
      <c r="G9" s="80">
        <f t="shared" si="1"/>
        <v>-0.0006067961165048543</v>
      </c>
      <c r="H9" s="68">
        <v>6592</v>
      </c>
      <c r="I9" s="92">
        <f t="shared" si="2"/>
        <v>-4</v>
      </c>
      <c r="J9" s="92">
        <f t="shared" si="3"/>
        <v>6588</v>
      </c>
      <c r="K9" s="94">
        <f t="shared" si="4"/>
        <v>-0.0006067961165048543</v>
      </c>
    </row>
    <row r="10" spans="1:11" ht="21.75" customHeight="1" thickBot="1">
      <c r="A10" s="2" t="s">
        <v>8</v>
      </c>
      <c r="B10" s="13">
        <v>1707</v>
      </c>
      <c r="C10" s="13">
        <v>1703</v>
      </c>
      <c r="D10" s="15">
        <v>1707</v>
      </c>
      <c r="E10" s="15"/>
      <c r="F10" s="10">
        <f t="shared" si="0"/>
        <v>4</v>
      </c>
      <c r="G10" s="80">
        <f t="shared" si="1"/>
        <v>0.002348796241926013</v>
      </c>
      <c r="H10" s="68">
        <v>1703</v>
      </c>
      <c r="I10" s="92">
        <f t="shared" si="2"/>
        <v>4</v>
      </c>
      <c r="J10" s="92">
        <f t="shared" si="3"/>
        <v>1707</v>
      </c>
      <c r="K10" s="94">
        <f t="shared" si="4"/>
        <v>0.002348796241926013</v>
      </c>
    </row>
    <row r="11" spans="1:11" ht="21.75" customHeight="1" thickBot="1">
      <c r="A11" s="2" t="s">
        <v>9</v>
      </c>
      <c r="B11" s="13">
        <v>9313</v>
      </c>
      <c r="C11" s="13">
        <v>9313</v>
      </c>
      <c r="D11" s="15">
        <v>9429</v>
      </c>
      <c r="E11" s="15"/>
      <c r="F11" s="10">
        <f t="shared" si="0"/>
        <v>116</v>
      </c>
      <c r="G11" s="80">
        <f t="shared" si="1"/>
        <v>0.01245570707613014</v>
      </c>
      <c r="H11" s="68">
        <v>9313</v>
      </c>
      <c r="I11" s="92">
        <f t="shared" si="2"/>
        <v>116</v>
      </c>
      <c r="J11" s="92">
        <f t="shared" si="3"/>
        <v>9429</v>
      </c>
      <c r="K11" s="94">
        <f t="shared" si="4"/>
        <v>0.01245570707613014</v>
      </c>
    </row>
    <row r="12" spans="1:11" ht="21.75" customHeight="1" thickBot="1">
      <c r="A12" s="2" t="s">
        <v>10</v>
      </c>
      <c r="B12" s="13">
        <v>2691</v>
      </c>
      <c r="C12" s="13">
        <v>2687</v>
      </c>
      <c r="D12" s="15">
        <v>2704</v>
      </c>
      <c r="E12" s="15"/>
      <c r="F12" s="10">
        <f t="shared" si="0"/>
        <v>17</v>
      </c>
      <c r="G12" s="80">
        <f t="shared" si="1"/>
        <v>0.006326758466691477</v>
      </c>
      <c r="H12" s="68">
        <v>2687</v>
      </c>
      <c r="I12" s="92">
        <f t="shared" si="2"/>
        <v>17</v>
      </c>
      <c r="J12" s="92">
        <f t="shared" si="3"/>
        <v>2704</v>
      </c>
      <c r="K12" s="94">
        <f t="shared" si="4"/>
        <v>0.006326758466691477</v>
      </c>
    </row>
    <row r="13" spans="1:11" ht="21.75" customHeight="1" thickBot="1">
      <c r="A13" s="2" t="s">
        <v>11</v>
      </c>
      <c r="B13" s="13">
        <v>545</v>
      </c>
      <c r="C13" s="13">
        <v>547</v>
      </c>
      <c r="D13" s="15">
        <v>548</v>
      </c>
      <c r="E13" s="15"/>
      <c r="F13" s="10">
        <f t="shared" si="0"/>
        <v>1</v>
      </c>
      <c r="G13" s="80">
        <f t="shared" si="1"/>
        <v>0.0018281535648994515</v>
      </c>
      <c r="H13" s="68">
        <v>547</v>
      </c>
      <c r="I13" s="92">
        <f t="shared" si="2"/>
        <v>1</v>
      </c>
      <c r="J13" s="92">
        <f t="shared" si="3"/>
        <v>548</v>
      </c>
      <c r="K13" s="94">
        <f t="shared" si="4"/>
        <v>0.0018281535648994515</v>
      </c>
    </row>
    <row r="14" spans="1:11" ht="21.75" customHeight="1" thickBot="1">
      <c r="A14" s="2" t="s">
        <v>12</v>
      </c>
      <c r="B14" s="13">
        <v>5769</v>
      </c>
      <c r="C14" s="13">
        <v>5771</v>
      </c>
      <c r="D14" s="15">
        <v>5829</v>
      </c>
      <c r="E14" s="15"/>
      <c r="F14" s="10">
        <f t="shared" si="0"/>
        <v>58</v>
      </c>
      <c r="G14" s="80">
        <f t="shared" si="1"/>
        <v>0.010050251256281407</v>
      </c>
      <c r="H14" s="68">
        <v>5771</v>
      </c>
      <c r="I14" s="92">
        <f t="shared" si="2"/>
        <v>58</v>
      </c>
      <c r="J14" s="92">
        <f t="shared" si="3"/>
        <v>5829</v>
      </c>
      <c r="K14" s="94">
        <f t="shared" si="4"/>
        <v>0.010050251256281407</v>
      </c>
    </row>
    <row r="15" spans="1:11" ht="21.75" customHeight="1" thickBot="1">
      <c r="A15" s="2" t="s">
        <v>13</v>
      </c>
      <c r="B15" s="13">
        <v>7267</v>
      </c>
      <c r="C15" s="13">
        <v>7355</v>
      </c>
      <c r="D15" s="15">
        <v>7268</v>
      </c>
      <c r="E15" s="15"/>
      <c r="F15" s="10">
        <f t="shared" si="0"/>
        <v>-87</v>
      </c>
      <c r="G15" s="80">
        <f t="shared" si="1"/>
        <v>-0.011828687967369137</v>
      </c>
      <c r="H15" s="68">
        <v>7355</v>
      </c>
      <c r="I15" s="92">
        <f t="shared" si="2"/>
        <v>-87</v>
      </c>
      <c r="J15" s="92">
        <f t="shared" si="3"/>
        <v>7268</v>
      </c>
      <c r="K15" s="94">
        <f t="shared" si="4"/>
        <v>-0.011828687967369137</v>
      </c>
    </row>
    <row r="16" spans="1:11" ht="21.75" customHeight="1" thickBot="1">
      <c r="A16" s="2" t="s">
        <v>14</v>
      </c>
      <c r="B16" s="13">
        <v>2628</v>
      </c>
      <c r="C16" s="13">
        <v>2631</v>
      </c>
      <c r="D16" s="15">
        <v>2626</v>
      </c>
      <c r="E16" s="15"/>
      <c r="F16" s="10">
        <f t="shared" si="0"/>
        <v>-5</v>
      </c>
      <c r="G16" s="80">
        <f t="shared" si="1"/>
        <v>-0.0019004180919802356</v>
      </c>
      <c r="H16" s="68">
        <v>2631</v>
      </c>
      <c r="I16" s="92">
        <f t="shared" si="2"/>
        <v>-5</v>
      </c>
      <c r="J16" s="92">
        <f t="shared" si="3"/>
        <v>2626</v>
      </c>
      <c r="K16" s="94">
        <f t="shared" si="4"/>
        <v>-0.0019004180919802356</v>
      </c>
    </row>
    <row r="17" spans="1:11" ht="21.75" customHeight="1" thickBot="1">
      <c r="A17" s="2" t="s">
        <v>15</v>
      </c>
      <c r="B17" s="13">
        <v>8665</v>
      </c>
      <c r="C17" s="13">
        <v>8757</v>
      </c>
      <c r="D17" s="15">
        <v>8676</v>
      </c>
      <c r="E17" s="15"/>
      <c r="F17" s="10">
        <f t="shared" si="0"/>
        <v>-81</v>
      </c>
      <c r="G17" s="80">
        <f t="shared" si="1"/>
        <v>-0.009249743062692703</v>
      </c>
      <c r="H17" s="68">
        <v>8757</v>
      </c>
      <c r="I17" s="92">
        <f t="shared" si="2"/>
        <v>-81</v>
      </c>
      <c r="J17" s="92">
        <f t="shared" si="3"/>
        <v>8676</v>
      </c>
      <c r="K17" s="94">
        <f t="shared" si="4"/>
        <v>-0.009249743062692703</v>
      </c>
    </row>
    <row r="18" spans="1:11" ht="21.75" customHeight="1" thickBot="1">
      <c r="A18" s="2" t="s">
        <v>16</v>
      </c>
      <c r="B18" s="13">
        <v>5311</v>
      </c>
      <c r="C18" s="13">
        <v>5311</v>
      </c>
      <c r="D18" s="15">
        <v>5308</v>
      </c>
      <c r="E18" s="15"/>
      <c r="F18" s="10">
        <f t="shared" si="0"/>
        <v>-3</v>
      </c>
      <c r="G18" s="80">
        <f t="shared" si="1"/>
        <v>-0.000564865373752589</v>
      </c>
      <c r="H18" s="68">
        <v>5311</v>
      </c>
      <c r="I18" s="92">
        <f t="shared" si="2"/>
        <v>-3</v>
      </c>
      <c r="J18" s="92">
        <f t="shared" si="3"/>
        <v>5308</v>
      </c>
      <c r="K18" s="94">
        <f t="shared" si="4"/>
        <v>-0.000564865373752589</v>
      </c>
    </row>
    <row r="19" spans="1:11" ht="21.75" customHeight="1" thickBot="1">
      <c r="A19" s="2" t="s">
        <v>17</v>
      </c>
      <c r="B19" s="13">
        <v>1493</v>
      </c>
      <c r="C19" s="13">
        <v>1493</v>
      </c>
      <c r="D19" s="15">
        <v>1508</v>
      </c>
      <c r="E19" s="15"/>
      <c r="F19" s="10">
        <f t="shared" si="0"/>
        <v>15</v>
      </c>
      <c r="G19" s="80">
        <f t="shared" si="1"/>
        <v>0.010046885465505693</v>
      </c>
      <c r="H19" s="68">
        <v>1493</v>
      </c>
      <c r="I19" s="92">
        <f t="shared" si="2"/>
        <v>15</v>
      </c>
      <c r="J19" s="92">
        <f t="shared" si="3"/>
        <v>1508</v>
      </c>
      <c r="K19" s="94">
        <f t="shared" si="4"/>
        <v>0.010046885465505693</v>
      </c>
    </row>
    <row r="20" spans="1:11" ht="21.75" customHeight="1" thickBot="1">
      <c r="A20" s="2" t="s">
        <v>18</v>
      </c>
      <c r="B20" s="16">
        <v>3730</v>
      </c>
      <c r="C20" s="16">
        <v>3730</v>
      </c>
      <c r="D20" s="15">
        <v>3764</v>
      </c>
      <c r="E20" s="15"/>
      <c r="F20" s="10">
        <f t="shared" si="0"/>
        <v>34</v>
      </c>
      <c r="G20" s="80">
        <f t="shared" si="1"/>
        <v>0.009115281501340482</v>
      </c>
      <c r="H20" s="76">
        <v>3730</v>
      </c>
      <c r="I20" s="95">
        <f t="shared" si="2"/>
        <v>34</v>
      </c>
      <c r="J20" s="95">
        <f t="shared" si="3"/>
        <v>3764</v>
      </c>
      <c r="K20" s="96">
        <f t="shared" si="4"/>
        <v>0.009115281501340482</v>
      </c>
    </row>
    <row r="21" spans="1:11" ht="21.75" customHeight="1" thickBot="1">
      <c r="A21" s="3" t="s">
        <v>19</v>
      </c>
      <c r="B21" s="17">
        <v>80877</v>
      </c>
      <c r="C21" s="18">
        <f>SUM(C3:C20)</f>
        <v>81357</v>
      </c>
      <c r="D21" s="18">
        <v>81216</v>
      </c>
      <c r="E21" s="57">
        <f>SUM(E3:E20)</f>
        <v>84</v>
      </c>
      <c r="F21" s="7">
        <f>SUM(F3:F20)</f>
        <v>-141</v>
      </c>
      <c r="G21" s="81">
        <f t="shared" si="1"/>
        <v>-0.0017331022530329288</v>
      </c>
      <c r="H21" s="77">
        <v>81357</v>
      </c>
      <c r="I21" s="78">
        <f>SUM(I3:I20)</f>
        <v>-141</v>
      </c>
      <c r="J21" s="71">
        <f>SUM(J3:J20)</f>
        <v>81216</v>
      </c>
      <c r="K21" s="72">
        <f t="shared" si="4"/>
        <v>-0.0017331022530329288</v>
      </c>
    </row>
  </sheetData>
  <mergeCells count="3">
    <mergeCell ref="A1:A2"/>
    <mergeCell ref="B1:G1"/>
    <mergeCell ref="H1:K1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0" r:id="rId1"/>
  <headerFooter alignWithMargins="0">
    <oddHeader>&amp;L&amp;F&amp;R&amp;A</oddHeader>
    <oddFooter>&amp;LUSO RISERVATO MIUR&amp;Rpag.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F1">
      <selection activeCell="F3" sqref="F3"/>
    </sheetView>
  </sheetViews>
  <sheetFormatPr defaultColWidth="9.00390625" defaultRowHeight="12.75"/>
  <cols>
    <col min="1" max="1" width="13.375" style="0" bestFit="1" customWidth="1"/>
    <col min="2" max="10" width="10.25390625" style="0" customWidth="1"/>
    <col min="11" max="11" width="13.00390625" style="0" customWidth="1"/>
    <col min="12" max="15" width="12.125" style="0" customWidth="1"/>
    <col min="16" max="16" width="10.25390625" style="0" customWidth="1"/>
    <col min="17" max="17" width="10.25390625" style="0" hidden="1" customWidth="1"/>
    <col min="18" max="18" width="8.50390625" style="0" hidden="1" customWidth="1"/>
    <col min="19" max="19" width="10.25390625" style="0" customWidth="1"/>
    <col min="20" max="20" width="9.375" style="0" customWidth="1"/>
    <col min="21" max="21" width="17.625" style="0" customWidth="1"/>
    <col min="22" max="23" width="6.75390625" style="0" customWidth="1"/>
    <col min="25" max="25" width="12.375" style="0" customWidth="1"/>
    <col min="26" max="26" width="11.50390625" style="0" customWidth="1"/>
    <col min="27" max="27" width="12.875" style="0" customWidth="1"/>
    <col min="28" max="28" width="13.25390625" style="0" customWidth="1"/>
  </cols>
  <sheetData>
    <row r="1" spans="1:28" ht="36.75" customHeight="1" thickBot="1" thickTop="1">
      <c r="A1" s="126" t="s">
        <v>0</v>
      </c>
      <c r="B1" s="128" t="s">
        <v>25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31" t="s">
        <v>52</v>
      </c>
      <c r="Z1" s="132"/>
      <c r="AA1" s="132"/>
      <c r="AB1" s="133"/>
    </row>
    <row r="2" spans="1:28" ht="183.75" customHeight="1" thickBot="1">
      <c r="A2" s="127"/>
      <c r="B2" s="12" t="s">
        <v>39</v>
      </c>
      <c r="C2" s="12" t="s">
        <v>36</v>
      </c>
      <c r="D2" s="12" t="s">
        <v>35</v>
      </c>
      <c r="E2" s="12" t="s">
        <v>30</v>
      </c>
      <c r="F2" s="12" t="s">
        <v>44</v>
      </c>
      <c r="G2" s="42" t="s">
        <v>31</v>
      </c>
      <c r="H2" s="43" t="s">
        <v>32</v>
      </c>
      <c r="I2" s="43" t="s">
        <v>49</v>
      </c>
      <c r="J2" s="12" t="s">
        <v>33</v>
      </c>
      <c r="K2" s="44" t="s">
        <v>59</v>
      </c>
      <c r="L2" s="44" t="s">
        <v>61</v>
      </c>
      <c r="M2" s="44" t="s">
        <v>62</v>
      </c>
      <c r="N2" s="44" t="s">
        <v>63</v>
      </c>
      <c r="O2" s="44" t="s">
        <v>64</v>
      </c>
      <c r="P2" s="105" t="s">
        <v>46</v>
      </c>
      <c r="Q2" s="45" t="s">
        <v>34</v>
      </c>
      <c r="R2" s="55" t="s">
        <v>51</v>
      </c>
      <c r="S2" s="27" t="s">
        <v>37</v>
      </c>
      <c r="T2" s="27" t="s">
        <v>50</v>
      </c>
      <c r="U2" s="27" t="s">
        <v>60</v>
      </c>
      <c r="V2" s="27" t="s">
        <v>43</v>
      </c>
      <c r="W2" s="11" t="s">
        <v>58</v>
      </c>
      <c r="X2" s="4" t="s">
        <v>57</v>
      </c>
      <c r="Y2" s="65" t="s">
        <v>53</v>
      </c>
      <c r="Z2" s="62" t="s">
        <v>54</v>
      </c>
      <c r="AA2" s="62" t="s">
        <v>55</v>
      </c>
      <c r="AB2" s="66" t="s">
        <v>56</v>
      </c>
    </row>
    <row r="3" spans="1:28" ht="26.25" customHeight="1">
      <c r="A3" s="32" t="s">
        <v>1</v>
      </c>
      <c r="B3" s="33">
        <v>4391.60831863537</v>
      </c>
      <c r="C3" s="33">
        <v>22</v>
      </c>
      <c r="D3" s="33">
        <v>4453</v>
      </c>
      <c r="E3" s="33">
        <v>54989</v>
      </c>
      <c r="F3" s="33">
        <v>3025</v>
      </c>
      <c r="G3" s="34">
        <v>54831</v>
      </c>
      <c r="H3" s="34">
        <f>G3-E3</f>
        <v>-158</v>
      </c>
      <c r="I3" s="47">
        <f>H3/E3</f>
        <v>-0.0028733019331138956</v>
      </c>
      <c r="J3" s="35">
        <v>18.17818181818182</v>
      </c>
      <c r="K3" s="120">
        <v>18.30504342413831</v>
      </c>
      <c r="L3" s="119">
        <f>K3-J3</f>
        <v>0.12686160595649199</v>
      </c>
      <c r="M3" s="117">
        <v>0.046</v>
      </c>
      <c r="N3" s="117">
        <v>0.05</v>
      </c>
      <c r="O3" s="117">
        <v>0.031</v>
      </c>
      <c r="P3" s="24">
        <v>1.4720661157024795</v>
      </c>
      <c r="Q3" s="25">
        <f>B3+X3</f>
        <v>4176.60831863537</v>
      </c>
      <c r="R3" s="25"/>
      <c r="S3" s="100">
        <v>-67</v>
      </c>
      <c r="T3" s="100">
        <v>-100</v>
      </c>
      <c r="U3" s="73">
        <v>-44</v>
      </c>
      <c r="V3" s="112">
        <v>-4</v>
      </c>
      <c r="W3" s="108">
        <v>0</v>
      </c>
      <c r="X3" s="63">
        <f>SUM(S3:W3)</f>
        <v>-215</v>
      </c>
      <c r="Y3" s="67">
        <v>4359</v>
      </c>
      <c r="Z3" s="97">
        <f>X3</f>
        <v>-215</v>
      </c>
      <c r="AA3" s="92">
        <f>Y3+Z3</f>
        <v>4144</v>
      </c>
      <c r="AB3" s="93">
        <f>Z3/Y3</f>
        <v>-0.04932323927506309</v>
      </c>
    </row>
    <row r="4" spans="1:28" ht="26.25" customHeight="1">
      <c r="A4" s="28" t="s">
        <v>2</v>
      </c>
      <c r="B4" s="29">
        <v>2377.0578836688687</v>
      </c>
      <c r="C4" s="29">
        <v>6</v>
      </c>
      <c r="D4" s="29">
        <v>2439</v>
      </c>
      <c r="E4" s="29">
        <v>26615</v>
      </c>
      <c r="F4" s="29">
        <v>1488</v>
      </c>
      <c r="G4" s="30">
        <v>25778</v>
      </c>
      <c r="H4" s="30">
        <f aca="true" t="shared" si="0" ref="H4:H20">G4-E4</f>
        <v>-837</v>
      </c>
      <c r="I4" s="47">
        <f aca="true" t="shared" si="1" ref="I4:I21">H4/E4</f>
        <v>-0.03144843133571294</v>
      </c>
      <c r="J4" s="36">
        <v>17.886424731182796</v>
      </c>
      <c r="K4" s="121">
        <v>17.97585685483871</v>
      </c>
      <c r="L4" s="119">
        <f aca="true" t="shared" si="2" ref="L4:L20">K4-J4</f>
        <v>0.08943212365591435</v>
      </c>
      <c r="M4" s="118">
        <v>0.03130124327957002</v>
      </c>
      <c r="N4" s="118">
        <v>0.026829637096774304</v>
      </c>
      <c r="O4" s="118">
        <v>0.03130124327957002</v>
      </c>
      <c r="P4" s="22">
        <v>1.6391129032258063</v>
      </c>
      <c r="Q4" s="23">
        <f aca="true" t="shared" si="3" ref="Q4:Q20">B4+X4</f>
        <v>2224.057883668869</v>
      </c>
      <c r="R4" s="23"/>
      <c r="S4" s="109">
        <v>-17</v>
      </c>
      <c r="T4" s="109">
        <v>-47</v>
      </c>
      <c r="U4" s="110">
        <v>-87.99999999999955</v>
      </c>
      <c r="V4" s="111">
        <v>-1</v>
      </c>
      <c r="W4" s="108">
        <v>0</v>
      </c>
      <c r="X4" s="63">
        <f aca="true" t="shared" si="4" ref="X4:X20">SUM(S4:W4)</f>
        <v>-152.99999999999955</v>
      </c>
      <c r="Y4" s="68">
        <v>2407</v>
      </c>
      <c r="Z4" s="92">
        <f aca="true" t="shared" si="5" ref="Z4:Z20">X4</f>
        <v>-152.99999999999955</v>
      </c>
      <c r="AA4" s="92">
        <f aca="true" t="shared" si="6" ref="AA4:AA20">Y4+Z4</f>
        <v>2254.0000000000005</v>
      </c>
      <c r="AB4" s="94">
        <f>Z4/Y4</f>
        <v>-0.06356460324054822</v>
      </c>
    </row>
    <row r="5" spans="1:28" ht="26.25" customHeight="1">
      <c r="A5" s="28" t="s">
        <v>3</v>
      </c>
      <c r="B5" s="29">
        <v>7995.556491306352</v>
      </c>
      <c r="C5" s="29">
        <v>43</v>
      </c>
      <c r="D5" s="29">
        <v>8209</v>
      </c>
      <c r="E5" s="29">
        <v>93302</v>
      </c>
      <c r="F5" s="29">
        <v>5425</v>
      </c>
      <c r="G5" s="30">
        <v>92745</v>
      </c>
      <c r="H5" s="30">
        <f t="shared" si="0"/>
        <v>-557</v>
      </c>
      <c r="I5" s="47">
        <f t="shared" si="1"/>
        <v>-0.005969861310582839</v>
      </c>
      <c r="J5" s="36">
        <v>17.19852534562212</v>
      </c>
      <c r="K5" s="121">
        <v>17.318550140579706</v>
      </c>
      <c r="L5" s="119">
        <f t="shared" si="2"/>
        <v>0.12002479495758678</v>
      </c>
      <c r="M5" s="118">
        <v>0.046</v>
      </c>
      <c r="N5" s="118">
        <v>0.03</v>
      </c>
      <c r="O5" s="118">
        <v>0.044</v>
      </c>
      <c r="P5" s="22">
        <v>1.5131797235023041</v>
      </c>
      <c r="Q5" s="23">
        <f t="shared" si="3"/>
        <v>7618.556491306352</v>
      </c>
      <c r="R5" s="23"/>
      <c r="S5" s="109">
        <v>-105</v>
      </c>
      <c r="T5" s="109">
        <v>-157</v>
      </c>
      <c r="U5" s="110">
        <v>-106</v>
      </c>
      <c r="V5" s="111">
        <v>-9</v>
      </c>
      <c r="W5" s="108">
        <v>0</v>
      </c>
      <c r="X5" s="63">
        <f t="shared" si="4"/>
        <v>-377</v>
      </c>
      <c r="Y5" s="68">
        <v>8161</v>
      </c>
      <c r="Z5" s="92">
        <f t="shared" si="5"/>
        <v>-377</v>
      </c>
      <c r="AA5" s="92">
        <f t="shared" si="6"/>
        <v>7784</v>
      </c>
      <c r="AB5" s="94">
        <f aca="true" t="shared" si="7" ref="AB5:AB21">Z5/Y5</f>
        <v>-0.0461953192010783</v>
      </c>
    </row>
    <row r="6" spans="1:28" ht="26.25" customHeight="1">
      <c r="A6" s="28" t="s">
        <v>4</v>
      </c>
      <c r="B6" s="29">
        <v>21208.259824746667</v>
      </c>
      <c r="C6" s="29">
        <v>40</v>
      </c>
      <c r="D6" s="29">
        <v>21443</v>
      </c>
      <c r="E6" s="29">
        <v>291987</v>
      </c>
      <c r="F6" s="29">
        <v>15725</v>
      </c>
      <c r="G6" s="30">
        <v>287466</v>
      </c>
      <c r="H6" s="30">
        <f t="shared" si="0"/>
        <v>-4521</v>
      </c>
      <c r="I6" s="47">
        <f t="shared" si="1"/>
        <v>-0.015483566049173423</v>
      </c>
      <c r="J6" s="36">
        <v>18.5683306836248</v>
      </c>
      <c r="K6" s="121">
        <v>18.697915054274002</v>
      </c>
      <c r="L6" s="119">
        <f t="shared" si="2"/>
        <v>0.12958437064920147</v>
      </c>
      <c r="M6" s="118">
        <v>0.04535452972722051</v>
      </c>
      <c r="N6" s="118">
        <v>0.03887531119476044</v>
      </c>
      <c r="O6" s="118">
        <v>0.04535452972722051</v>
      </c>
      <c r="P6" s="22">
        <v>1.3636248012718601</v>
      </c>
      <c r="Q6" s="23">
        <f t="shared" si="3"/>
        <v>20244.259824746667</v>
      </c>
      <c r="R6" s="23"/>
      <c r="S6" s="109">
        <v>-386</v>
      </c>
      <c r="T6" s="109">
        <v>-92</v>
      </c>
      <c r="U6" s="110">
        <v>-478</v>
      </c>
      <c r="V6" s="111">
        <v>-8</v>
      </c>
      <c r="W6" s="108">
        <v>0</v>
      </c>
      <c r="X6" s="63">
        <f t="shared" si="4"/>
        <v>-964</v>
      </c>
      <c r="Y6" s="68">
        <v>21229</v>
      </c>
      <c r="Z6" s="92">
        <f t="shared" si="5"/>
        <v>-964</v>
      </c>
      <c r="AA6" s="92">
        <f t="shared" si="6"/>
        <v>20265</v>
      </c>
      <c r="AB6" s="94">
        <f t="shared" si="7"/>
        <v>-0.04540958123321871</v>
      </c>
    </row>
    <row r="7" spans="1:28" ht="26.25" customHeight="1">
      <c r="A7" s="28" t="s">
        <v>5</v>
      </c>
      <c r="B7" s="29">
        <v>14554.592493517534</v>
      </c>
      <c r="C7" s="29">
        <v>86</v>
      </c>
      <c r="D7" s="29">
        <v>14628</v>
      </c>
      <c r="E7" s="29">
        <v>181034</v>
      </c>
      <c r="F7" s="29">
        <v>8824</v>
      </c>
      <c r="G7" s="30">
        <v>182951</v>
      </c>
      <c r="H7" s="30">
        <f t="shared" si="0"/>
        <v>1917</v>
      </c>
      <c r="I7" s="47">
        <f t="shared" si="1"/>
        <v>0.010589171094932444</v>
      </c>
      <c r="J7" s="36">
        <v>20.516092475067996</v>
      </c>
      <c r="K7" s="121">
        <v>20.710995353581144</v>
      </c>
      <c r="L7" s="119">
        <f t="shared" si="2"/>
        <v>0.19490287851314747</v>
      </c>
      <c r="M7" s="118">
        <v>0.07</v>
      </c>
      <c r="N7" s="118">
        <v>0.072</v>
      </c>
      <c r="O7" s="118">
        <v>0.053</v>
      </c>
      <c r="P7" s="22">
        <v>1.657751586582049</v>
      </c>
      <c r="Q7" s="23">
        <f t="shared" si="3"/>
        <v>14020.592493517534</v>
      </c>
      <c r="R7" s="23"/>
      <c r="S7" s="109">
        <v>-141</v>
      </c>
      <c r="T7" s="109">
        <v>-359</v>
      </c>
      <c r="U7" s="110">
        <v>16</v>
      </c>
      <c r="V7" s="111">
        <v>-17</v>
      </c>
      <c r="W7" s="108">
        <v>-33</v>
      </c>
      <c r="X7" s="63">
        <f t="shared" si="4"/>
        <v>-534</v>
      </c>
      <c r="Y7" s="68">
        <v>14537</v>
      </c>
      <c r="Z7" s="92">
        <f t="shared" si="5"/>
        <v>-534</v>
      </c>
      <c r="AA7" s="92">
        <f t="shared" si="6"/>
        <v>14003</v>
      </c>
      <c r="AB7" s="94">
        <f t="shared" si="7"/>
        <v>-0.03673385155121414</v>
      </c>
    </row>
    <row r="8" spans="1:28" ht="26.25" customHeight="1">
      <c r="A8" s="28" t="s">
        <v>6</v>
      </c>
      <c r="B8" s="29">
        <v>4348.66995447093</v>
      </c>
      <c r="C8" s="29">
        <v>27</v>
      </c>
      <c r="D8" s="29">
        <v>4394</v>
      </c>
      <c r="E8" s="29">
        <v>48915</v>
      </c>
      <c r="F8" s="29">
        <v>2689</v>
      </c>
      <c r="G8" s="30">
        <v>49090</v>
      </c>
      <c r="H8" s="30">
        <f t="shared" si="0"/>
        <v>175</v>
      </c>
      <c r="I8" s="47">
        <f t="shared" si="1"/>
        <v>0.0035776346723908822</v>
      </c>
      <c r="J8" s="36">
        <v>18.190777240609894</v>
      </c>
      <c r="K8" s="121">
        <v>18.31772674729996</v>
      </c>
      <c r="L8" s="119">
        <f t="shared" si="2"/>
        <v>0.12694950669006744</v>
      </c>
      <c r="M8" s="118">
        <v>0.0444323273415236</v>
      </c>
      <c r="N8" s="118">
        <v>0.052</v>
      </c>
      <c r="O8" s="118">
        <v>0.031</v>
      </c>
      <c r="P8" s="22">
        <v>1.6340647080699147</v>
      </c>
      <c r="Q8" s="23">
        <f t="shared" si="3"/>
        <v>4164.669954470929</v>
      </c>
      <c r="R8" s="58">
        <v>184</v>
      </c>
      <c r="S8" s="109">
        <v>-44</v>
      </c>
      <c r="T8" s="109">
        <v>-117</v>
      </c>
      <c r="U8" s="110">
        <v>-15.00000000000091</v>
      </c>
      <c r="V8" s="111">
        <v>-5</v>
      </c>
      <c r="W8" s="108">
        <v>-3</v>
      </c>
      <c r="X8" s="63">
        <f>SUM(S8:W8)</f>
        <v>-184.0000000000009</v>
      </c>
      <c r="Y8" s="68">
        <v>4365</v>
      </c>
      <c r="Z8" s="92">
        <f t="shared" si="5"/>
        <v>-184.0000000000009</v>
      </c>
      <c r="AA8" s="92">
        <f t="shared" si="6"/>
        <v>4180.999999999999</v>
      </c>
      <c r="AB8" s="94">
        <f t="shared" si="7"/>
        <v>-0.042153493699885664</v>
      </c>
    </row>
    <row r="9" spans="1:28" ht="26.25" customHeight="1">
      <c r="A9" s="28" t="s">
        <v>7</v>
      </c>
      <c r="B9" s="29">
        <v>19744.4523006469</v>
      </c>
      <c r="C9" s="29">
        <v>90</v>
      </c>
      <c r="D9" s="29">
        <v>19865</v>
      </c>
      <c r="E9" s="29">
        <v>233765</v>
      </c>
      <c r="F9" s="29">
        <v>11800</v>
      </c>
      <c r="G9" s="30">
        <v>233833</v>
      </c>
      <c r="H9" s="30">
        <f t="shared" si="0"/>
        <v>68</v>
      </c>
      <c r="I9" s="47">
        <f t="shared" si="1"/>
        <v>0.0002908904241439052</v>
      </c>
      <c r="J9" s="36">
        <v>19.810593220338983</v>
      </c>
      <c r="K9" s="121">
        <v>19.948847073008082</v>
      </c>
      <c r="L9" s="119">
        <f t="shared" si="2"/>
        <v>0.13825385266909862</v>
      </c>
      <c r="M9" s="118">
        <v>0.04838884843418451</v>
      </c>
      <c r="N9" s="118">
        <v>0.04147615580072959</v>
      </c>
      <c r="O9" s="118">
        <v>0.04838884843418451</v>
      </c>
      <c r="P9" s="22">
        <v>1.6834745762711865</v>
      </c>
      <c r="Q9" s="23">
        <f t="shared" si="3"/>
        <v>18814.4523006469</v>
      </c>
      <c r="R9" s="23"/>
      <c r="S9" s="109">
        <v>-171</v>
      </c>
      <c r="T9" s="109">
        <v>-557</v>
      </c>
      <c r="U9" s="110">
        <v>-132</v>
      </c>
      <c r="V9" s="111">
        <v>-18</v>
      </c>
      <c r="W9" s="108">
        <v>-52</v>
      </c>
      <c r="X9" s="63">
        <f t="shared" si="4"/>
        <v>-930</v>
      </c>
      <c r="Y9" s="68">
        <v>19676</v>
      </c>
      <c r="Z9" s="92">
        <f t="shared" si="5"/>
        <v>-930</v>
      </c>
      <c r="AA9" s="92">
        <f t="shared" si="6"/>
        <v>18746</v>
      </c>
      <c r="AB9" s="94">
        <f t="shared" si="7"/>
        <v>-0.04726570441146574</v>
      </c>
    </row>
    <row r="10" spans="1:28" ht="26.25" customHeight="1">
      <c r="A10" s="28" t="s">
        <v>8</v>
      </c>
      <c r="B10" s="29">
        <v>4776.399115039962</v>
      </c>
      <c r="C10" s="29">
        <v>32</v>
      </c>
      <c r="D10" s="29">
        <v>4788</v>
      </c>
      <c r="E10" s="29">
        <v>55838</v>
      </c>
      <c r="F10" s="29">
        <v>2921</v>
      </c>
      <c r="G10" s="30">
        <v>56144</v>
      </c>
      <c r="H10" s="30">
        <f t="shared" si="0"/>
        <v>306</v>
      </c>
      <c r="I10" s="47">
        <f t="shared" si="1"/>
        <v>0.005480138973458935</v>
      </c>
      <c r="J10" s="36">
        <v>19.116056145155767</v>
      </c>
      <c r="K10" s="121">
        <v>19.270896199931528</v>
      </c>
      <c r="L10" s="119">
        <f t="shared" si="2"/>
        <v>0.1548400547757609</v>
      </c>
      <c r="M10" s="118">
        <v>0.05419401917151631</v>
      </c>
      <c r="N10" s="118">
        <v>0.053</v>
      </c>
      <c r="O10" s="118">
        <v>0.048</v>
      </c>
      <c r="P10" s="22">
        <v>1.6391646696336868</v>
      </c>
      <c r="Q10" s="23">
        <f t="shared" si="3"/>
        <v>4599.399115039963</v>
      </c>
      <c r="R10" s="23"/>
      <c r="S10" s="109">
        <v>-41</v>
      </c>
      <c r="T10" s="109">
        <v>-108</v>
      </c>
      <c r="U10" s="110">
        <v>-11.99999999999909</v>
      </c>
      <c r="V10" s="111">
        <v>-6</v>
      </c>
      <c r="W10" s="108">
        <v>-10</v>
      </c>
      <c r="X10" s="63">
        <f t="shared" si="4"/>
        <v>-176.9999999999991</v>
      </c>
      <c r="Y10" s="68">
        <v>4808</v>
      </c>
      <c r="Z10" s="92">
        <f t="shared" si="5"/>
        <v>-176.9999999999991</v>
      </c>
      <c r="AA10" s="92">
        <f t="shared" si="6"/>
        <v>4631.000000000001</v>
      </c>
      <c r="AB10" s="94">
        <f t="shared" si="7"/>
        <v>-0.03681364392678849</v>
      </c>
    </row>
    <row r="11" spans="1:28" ht="26.25" customHeight="1">
      <c r="A11" s="28" t="s">
        <v>9</v>
      </c>
      <c r="B11" s="29">
        <v>35833.83512518924</v>
      </c>
      <c r="C11" s="29">
        <v>204</v>
      </c>
      <c r="D11" s="29">
        <v>35850</v>
      </c>
      <c r="E11" s="29">
        <v>417621</v>
      </c>
      <c r="F11" s="29">
        <v>21052</v>
      </c>
      <c r="G11" s="30">
        <v>421534</v>
      </c>
      <c r="H11" s="30">
        <f t="shared" si="0"/>
        <v>3913</v>
      </c>
      <c r="I11" s="47">
        <f t="shared" si="1"/>
        <v>0.009369739548538028</v>
      </c>
      <c r="J11" s="36">
        <v>19.837592627778832</v>
      </c>
      <c r="K11" s="121">
        <v>19.99827712806384</v>
      </c>
      <c r="L11" s="119">
        <f t="shared" si="2"/>
        <v>0.16068450028500791</v>
      </c>
      <c r="M11" s="118">
        <v>0.06</v>
      </c>
      <c r="N11" s="118">
        <v>0.051</v>
      </c>
      <c r="O11" s="118">
        <v>0.05</v>
      </c>
      <c r="P11" s="22">
        <v>1.7029260877826335</v>
      </c>
      <c r="Q11" s="23">
        <f t="shared" si="3"/>
        <v>34409.83512518924</v>
      </c>
      <c r="R11" s="23"/>
      <c r="S11" s="109">
        <v>-296</v>
      </c>
      <c r="T11" s="109">
        <v>-1035</v>
      </c>
      <c r="U11" s="110">
        <v>45</v>
      </c>
      <c r="V11" s="111">
        <v>-41</v>
      </c>
      <c r="W11" s="108">
        <v>-97</v>
      </c>
      <c r="X11" s="63">
        <f t="shared" si="4"/>
        <v>-1424</v>
      </c>
      <c r="Y11" s="68">
        <v>35235</v>
      </c>
      <c r="Z11" s="92">
        <f t="shared" si="5"/>
        <v>-1424</v>
      </c>
      <c r="AA11" s="92">
        <f t="shared" si="6"/>
        <v>33811</v>
      </c>
      <c r="AB11" s="94">
        <f t="shared" si="7"/>
        <v>-0.04041436072087413</v>
      </c>
    </row>
    <row r="12" spans="1:28" ht="26.25" customHeight="1">
      <c r="A12" s="28" t="s">
        <v>10</v>
      </c>
      <c r="B12" s="29">
        <v>5135.642723931185</v>
      </c>
      <c r="C12" s="29">
        <v>21</v>
      </c>
      <c r="D12" s="29">
        <v>5160</v>
      </c>
      <c r="E12" s="29">
        <v>66794</v>
      </c>
      <c r="F12" s="29">
        <v>3386</v>
      </c>
      <c r="G12" s="30">
        <v>66916</v>
      </c>
      <c r="H12" s="30">
        <f t="shared" si="0"/>
        <v>122</v>
      </c>
      <c r="I12" s="47">
        <f t="shared" si="1"/>
        <v>0.0018265113632961044</v>
      </c>
      <c r="J12" s="36">
        <v>19.726520968694626</v>
      </c>
      <c r="K12" s="121">
        <v>19.864188099272006</v>
      </c>
      <c r="L12" s="119">
        <f t="shared" si="2"/>
        <v>0.13766713057738045</v>
      </c>
      <c r="M12" s="118">
        <v>0.048183495702083155</v>
      </c>
      <c r="N12" s="118">
        <v>0.049</v>
      </c>
      <c r="O12" s="118">
        <v>0.041</v>
      </c>
      <c r="P12" s="22">
        <v>1.5239220318960425</v>
      </c>
      <c r="Q12" s="23">
        <f t="shared" si="3"/>
        <v>4941.642723931185</v>
      </c>
      <c r="R12" s="23"/>
      <c r="S12" s="109">
        <v>-64</v>
      </c>
      <c r="T12" s="109">
        <v>-100</v>
      </c>
      <c r="U12" s="110">
        <v>-26</v>
      </c>
      <c r="V12" s="111">
        <v>-4</v>
      </c>
      <c r="W12" s="108">
        <v>0</v>
      </c>
      <c r="X12" s="63">
        <f t="shared" si="4"/>
        <v>-194</v>
      </c>
      <c r="Y12" s="68">
        <v>5163</v>
      </c>
      <c r="Z12" s="92">
        <f t="shared" si="5"/>
        <v>-194</v>
      </c>
      <c r="AA12" s="92">
        <f t="shared" si="6"/>
        <v>4969</v>
      </c>
      <c r="AB12" s="94">
        <f t="shared" si="7"/>
        <v>-0.03757505326360643</v>
      </c>
    </row>
    <row r="13" spans="1:28" ht="26.25" customHeight="1">
      <c r="A13" s="28" t="s">
        <v>11</v>
      </c>
      <c r="B13" s="29">
        <v>1054.4491154069353</v>
      </c>
      <c r="C13" s="29">
        <v>5</v>
      </c>
      <c r="D13" s="29">
        <v>1096</v>
      </c>
      <c r="E13" s="29">
        <v>12981</v>
      </c>
      <c r="F13" s="29">
        <v>756</v>
      </c>
      <c r="G13" s="30">
        <v>12752</v>
      </c>
      <c r="H13" s="30">
        <f t="shared" si="0"/>
        <v>-229</v>
      </c>
      <c r="I13" s="47">
        <f t="shared" si="1"/>
        <v>-0.017641167860719512</v>
      </c>
      <c r="J13" s="36">
        <v>17.17063492063492</v>
      </c>
      <c r="K13" s="121">
        <v>17.256488095238094</v>
      </c>
      <c r="L13" s="119">
        <f t="shared" si="2"/>
        <v>0.08585317460317299</v>
      </c>
      <c r="M13" s="118">
        <v>0.03</v>
      </c>
      <c r="N13" s="118">
        <v>0.027</v>
      </c>
      <c r="O13" s="118">
        <v>0.029</v>
      </c>
      <c r="P13" s="22">
        <v>1.4497354497354498</v>
      </c>
      <c r="Q13" s="23">
        <f t="shared" si="3"/>
        <v>987.4491154069353</v>
      </c>
      <c r="R13" s="23"/>
      <c r="S13" s="109">
        <v>-15</v>
      </c>
      <c r="T13" s="109">
        <v>-26</v>
      </c>
      <c r="U13" s="110">
        <v>-25</v>
      </c>
      <c r="V13" s="111">
        <v>-1</v>
      </c>
      <c r="W13" s="108">
        <v>0</v>
      </c>
      <c r="X13" s="63">
        <f t="shared" si="4"/>
        <v>-67</v>
      </c>
      <c r="Y13" s="68">
        <v>1085</v>
      </c>
      <c r="Z13" s="92">
        <f t="shared" si="5"/>
        <v>-67</v>
      </c>
      <c r="AA13" s="92">
        <f t="shared" si="6"/>
        <v>1018</v>
      </c>
      <c r="AB13" s="94">
        <f t="shared" si="7"/>
        <v>-0.06175115207373272</v>
      </c>
    </row>
    <row r="14" spans="1:28" ht="26.25" customHeight="1">
      <c r="A14" s="28" t="s">
        <v>12</v>
      </c>
      <c r="B14" s="29">
        <v>15739.012116400521</v>
      </c>
      <c r="C14" s="29">
        <v>97</v>
      </c>
      <c r="D14" s="29">
        <v>15837</v>
      </c>
      <c r="E14" s="29">
        <v>179000</v>
      </c>
      <c r="F14" s="29">
        <v>9345</v>
      </c>
      <c r="G14" s="30">
        <v>179588</v>
      </c>
      <c r="H14" s="30">
        <f t="shared" si="0"/>
        <v>588</v>
      </c>
      <c r="I14" s="47">
        <f t="shared" si="1"/>
        <v>0.0032849162011173182</v>
      </c>
      <c r="J14" s="36">
        <v>19.154628143392188</v>
      </c>
      <c r="K14" s="121">
        <v>19.28830415742235</v>
      </c>
      <c r="L14" s="119">
        <f t="shared" si="2"/>
        <v>0.13367601403016138</v>
      </c>
      <c r="M14" s="118">
        <v>0.042</v>
      </c>
      <c r="N14" s="118">
        <v>0.051</v>
      </c>
      <c r="O14" s="118">
        <v>0.041</v>
      </c>
      <c r="P14" s="22">
        <v>1.6947030497592295</v>
      </c>
      <c r="Q14" s="23">
        <f t="shared" si="3"/>
        <v>15038.012116400521</v>
      </c>
      <c r="R14" s="23"/>
      <c r="S14" s="109">
        <v>-132</v>
      </c>
      <c r="T14" s="109">
        <v>-450</v>
      </c>
      <c r="U14" s="110">
        <v>-58</v>
      </c>
      <c r="V14" s="111">
        <v>-19</v>
      </c>
      <c r="W14" s="108">
        <v>-42</v>
      </c>
      <c r="X14" s="63">
        <f t="shared" si="4"/>
        <v>-701</v>
      </c>
      <c r="Y14" s="68">
        <v>15627</v>
      </c>
      <c r="Z14" s="92">
        <f t="shared" si="5"/>
        <v>-701</v>
      </c>
      <c r="AA14" s="92">
        <f t="shared" si="6"/>
        <v>14926</v>
      </c>
      <c r="AB14" s="94">
        <f t="shared" si="7"/>
        <v>-0.0448582581429577</v>
      </c>
    </row>
    <row r="15" spans="1:28" ht="26.25" customHeight="1">
      <c r="A15" s="28" t="s">
        <v>13</v>
      </c>
      <c r="B15" s="29">
        <v>14115.563913807575</v>
      </c>
      <c r="C15" s="29">
        <v>48</v>
      </c>
      <c r="D15" s="29">
        <v>14112</v>
      </c>
      <c r="E15" s="29">
        <v>201135</v>
      </c>
      <c r="F15" s="29">
        <v>9881</v>
      </c>
      <c r="G15" s="30">
        <v>197376</v>
      </c>
      <c r="H15" s="30">
        <f t="shared" si="0"/>
        <v>-3759</v>
      </c>
      <c r="I15" s="47">
        <f t="shared" si="1"/>
        <v>-0.01868894026400179</v>
      </c>
      <c r="J15" s="36">
        <v>20.355733225382046</v>
      </c>
      <c r="K15" s="121">
        <v>20.457511891508958</v>
      </c>
      <c r="L15" s="119">
        <f t="shared" si="2"/>
        <v>0.10177866612691133</v>
      </c>
      <c r="M15" s="118">
        <v>0.026</v>
      </c>
      <c r="N15" s="118">
        <v>0.030533599838073397</v>
      </c>
      <c r="O15" s="118">
        <v>0.045</v>
      </c>
      <c r="P15" s="22">
        <v>1.4281955267685458</v>
      </c>
      <c r="Q15" s="23">
        <f t="shared" si="3"/>
        <v>13355.563913807575</v>
      </c>
      <c r="R15" s="23"/>
      <c r="S15" s="109">
        <v>-214</v>
      </c>
      <c r="T15" s="109">
        <v>-203</v>
      </c>
      <c r="U15" s="110">
        <v>-333</v>
      </c>
      <c r="V15" s="111">
        <v>-10</v>
      </c>
      <c r="W15" s="108">
        <v>0</v>
      </c>
      <c r="X15" s="63">
        <f t="shared" si="4"/>
        <v>-760</v>
      </c>
      <c r="Y15" s="68">
        <v>14259</v>
      </c>
      <c r="Z15" s="92">
        <f t="shared" si="5"/>
        <v>-760</v>
      </c>
      <c r="AA15" s="92">
        <f t="shared" si="6"/>
        <v>13499</v>
      </c>
      <c r="AB15" s="94">
        <f t="shared" si="7"/>
        <v>-0.05329967038361737</v>
      </c>
    </row>
    <row r="16" spans="1:28" ht="26.25" customHeight="1">
      <c r="A16" s="28" t="s">
        <v>14</v>
      </c>
      <c r="B16" s="29">
        <v>5711.014090681365</v>
      </c>
      <c r="C16" s="29">
        <v>25</v>
      </c>
      <c r="D16" s="29">
        <v>5803</v>
      </c>
      <c r="E16" s="29">
        <v>66190</v>
      </c>
      <c r="F16" s="29">
        <v>3700</v>
      </c>
      <c r="G16" s="30">
        <v>65583</v>
      </c>
      <c r="H16" s="30">
        <f t="shared" si="0"/>
        <v>-607</v>
      </c>
      <c r="I16" s="47">
        <f t="shared" si="1"/>
        <v>-0.009170569572442968</v>
      </c>
      <c r="J16" s="36">
        <v>17.88918918918919</v>
      </c>
      <c r="K16" s="121">
        <v>17.978635135135136</v>
      </c>
      <c r="L16" s="119">
        <f t="shared" si="2"/>
        <v>0.0894459459459469</v>
      </c>
      <c r="M16" s="118">
        <v>0.03130608108108141</v>
      </c>
      <c r="N16" s="118">
        <v>0.02683378378378407</v>
      </c>
      <c r="O16" s="118">
        <v>0.03130608108108141</v>
      </c>
      <c r="P16" s="22">
        <v>1.5683783783783782</v>
      </c>
      <c r="Q16" s="23">
        <f t="shared" si="3"/>
        <v>5436.014090681366</v>
      </c>
      <c r="R16" s="23"/>
      <c r="S16" s="109">
        <v>-59</v>
      </c>
      <c r="T16" s="109">
        <v>-129</v>
      </c>
      <c r="U16" s="110">
        <v>-81.99999999999909</v>
      </c>
      <c r="V16" s="111">
        <v>-5</v>
      </c>
      <c r="W16" s="108">
        <v>0</v>
      </c>
      <c r="X16" s="63">
        <f t="shared" si="4"/>
        <v>-274.9999999999991</v>
      </c>
      <c r="Y16" s="68">
        <v>5729</v>
      </c>
      <c r="Z16" s="92">
        <f t="shared" si="5"/>
        <v>-274.9999999999991</v>
      </c>
      <c r="AA16" s="92">
        <f t="shared" si="6"/>
        <v>5454.000000000001</v>
      </c>
      <c r="AB16" s="94">
        <f t="shared" si="7"/>
        <v>-0.04800139640425887</v>
      </c>
    </row>
    <row r="17" spans="1:28" ht="26.25" customHeight="1">
      <c r="A17" s="28" t="s">
        <v>15</v>
      </c>
      <c r="B17" s="29">
        <v>18451.0230784987</v>
      </c>
      <c r="C17" s="29">
        <v>96</v>
      </c>
      <c r="D17" s="29">
        <v>18662</v>
      </c>
      <c r="E17" s="29">
        <v>248959</v>
      </c>
      <c r="F17" s="29">
        <v>12953</v>
      </c>
      <c r="G17" s="30">
        <v>246615</v>
      </c>
      <c r="H17" s="30">
        <f t="shared" si="0"/>
        <v>-2344</v>
      </c>
      <c r="I17" s="47">
        <f t="shared" si="1"/>
        <v>-0.00941520491325881</v>
      </c>
      <c r="J17" s="36">
        <v>19.220180653130548</v>
      </c>
      <c r="K17" s="121">
        <v>19.316281556396202</v>
      </c>
      <c r="L17" s="119">
        <f t="shared" si="2"/>
        <v>0.09610090326565413</v>
      </c>
      <c r="M17" s="118">
        <v>0.036</v>
      </c>
      <c r="N17" s="118">
        <v>0.028830270979696235</v>
      </c>
      <c r="O17" s="118">
        <v>0.031</v>
      </c>
      <c r="P17" s="22">
        <v>1.4407473172238092</v>
      </c>
      <c r="Q17" s="23">
        <f t="shared" si="3"/>
        <v>17482.0230784987</v>
      </c>
      <c r="R17" s="23"/>
      <c r="S17" s="109">
        <v>-312</v>
      </c>
      <c r="T17" s="109">
        <v>-370</v>
      </c>
      <c r="U17" s="110">
        <v>-268</v>
      </c>
      <c r="V17" s="111">
        <v>-19</v>
      </c>
      <c r="W17" s="108">
        <v>0</v>
      </c>
      <c r="X17" s="63">
        <f t="shared" si="4"/>
        <v>-969</v>
      </c>
      <c r="Y17" s="68">
        <v>18402</v>
      </c>
      <c r="Z17" s="92">
        <f t="shared" si="5"/>
        <v>-969</v>
      </c>
      <c r="AA17" s="92">
        <f t="shared" si="6"/>
        <v>17433</v>
      </c>
      <c r="AB17" s="94">
        <f t="shared" si="7"/>
        <v>-0.052657319856537335</v>
      </c>
    </row>
    <row r="18" spans="1:28" ht="26.25" customHeight="1">
      <c r="A18" s="28" t="s">
        <v>16</v>
      </c>
      <c r="B18" s="29">
        <v>12312.775345398508</v>
      </c>
      <c r="C18" s="29">
        <v>53</v>
      </c>
      <c r="D18" s="29">
        <v>12432</v>
      </c>
      <c r="E18" s="29">
        <v>148151</v>
      </c>
      <c r="F18" s="29">
        <v>7402</v>
      </c>
      <c r="G18" s="30">
        <v>149799</v>
      </c>
      <c r="H18" s="30">
        <f t="shared" si="0"/>
        <v>1648</v>
      </c>
      <c r="I18" s="47">
        <f t="shared" si="1"/>
        <v>0.011123785867122057</v>
      </c>
      <c r="J18" s="36">
        <v>20.01499594704134</v>
      </c>
      <c r="K18" s="121">
        <v>20.205138408538232</v>
      </c>
      <c r="L18" s="119">
        <f t="shared" si="2"/>
        <v>0.19014246149689384</v>
      </c>
      <c r="M18" s="118">
        <v>0.08</v>
      </c>
      <c r="N18" s="118">
        <v>0.062</v>
      </c>
      <c r="O18" s="118">
        <v>0.048</v>
      </c>
      <c r="P18" s="22">
        <v>1.6795460686300998</v>
      </c>
      <c r="Q18" s="23">
        <f t="shared" si="3"/>
        <v>11814.77534539851</v>
      </c>
      <c r="R18" s="23"/>
      <c r="S18" s="109">
        <v>-115</v>
      </c>
      <c r="T18" s="109">
        <v>-358</v>
      </c>
      <c r="U18" s="110">
        <v>20.00000000000182</v>
      </c>
      <c r="V18" s="111">
        <v>-11</v>
      </c>
      <c r="W18" s="108">
        <v>-34</v>
      </c>
      <c r="X18" s="63">
        <f t="shared" si="4"/>
        <v>-497.9999999999982</v>
      </c>
      <c r="Y18" s="68">
        <v>12164</v>
      </c>
      <c r="Z18" s="92">
        <f t="shared" si="5"/>
        <v>-497.9999999999982</v>
      </c>
      <c r="AA18" s="92">
        <f t="shared" si="6"/>
        <v>11666.000000000002</v>
      </c>
      <c r="AB18" s="94">
        <f t="shared" si="7"/>
        <v>-0.0409404801052284</v>
      </c>
    </row>
    <row r="19" spans="1:28" ht="26.25" customHeight="1">
      <c r="A19" s="28" t="s">
        <v>17</v>
      </c>
      <c r="B19" s="29">
        <v>3026.583089059254</v>
      </c>
      <c r="C19" s="29">
        <v>11</v>
      </c>
      <c r="D19" s="29">
        <v>3073</v>
      </c>
      <c r="E19" s="29">
        <v>37098</v>
      </c>
      <c r="F19" s="29">
        <v>2046</v>
      </c>
      <c r="G19" s="30">
        <v>37708</v>
      </c>
      <c r="H19" s="30">
        <f t="shared" si="0"/>
        <v>610</v>
      </c>
      <c r="I19" s="47">
        <f t="shared" si="1"/>
        <v>0.01644293492910669</v>
      </c>
      <c r="J19" s="36">
        <v>18.131964809384165</v>
      </c>
      <c r="K19" s="121">
        <v>18.25850387681523</v>
      </c>
      <c r="L19" s="119">
        <f t="shared" si="2"/>
        <v>0.12653906743106447</v>
      </c>
      <c r="M19" s="118">
        <v>0.045</v>
      </c>
      <c r="N19" s="118">
        <v>0.051</v>
      </c>
      <c r="O19" s="118">
        <v>0.031</v>
      </c>
      <c r="P19" s="22">
        <v>1.501955034213099</v>
      </c>
      <c r="Q19" s="23">
        <f t="shared" si="3"/>
        <v>2951.5830890592533</v>
      </c>
      <c r="R19" s="23"/>
      <c r="S19" s="109">
        <v>-43</v>
      </c>
      <c r="T19" s="109">
        <v>-59</v>
      </c>
      <c r="U19" s="110">
        <v>28.999999999999545</v>
      </c>
      <c r="V19" s="111">
        <v>-2</v>
      </c>
      <c r="W19" s="108">
        <v>0</v>
      </c>
      <c r="X19" s="63">
        <f t="shared" si="4"/>
        <v>-75.00000000000045</v>
      </c>
      <c r="Y19" s="68">
        <v>3011</v>
      </c>
      <c r="Z19" s="92">
        <f t="shared" si="5"/>
        <v>-75.00000000000045</v>
      </c>
      <c r="AA19" s="92">
        <f t="shared" si="6"/>
        <v>2935.9999999999995</v>
      </c>
      <c r="AB19" s="94">
        <f t="shared" si="7"/>
        <v>-0.024908668216539507</v>
      </c>
    </row>
    <row r="20" spans="1:28" ht="26.25" customHeight="1" thickBot="1">
      <c r="A20" s="31" t="s">
        <v>18</v>
      </c>
      <c r="B20" s="29">
        <v>17356.594349651063</v>
      </c>
      <c r="C20" s="29">
        <v>120</v>
      </c>
      <c r="D20" s="29">
        <v>17466</v>
      </c>
      <c r="E20" s="29">
        <v>218404</v>
      </c>
      <c r="F20" s="29">
        <v>11437</v>
      </c>
      <c r="G20" s="30">
        <v>219374</v>
      </c>
      <c r="H20" s="30">
        <f t="shared" si="0"/>
        <v>970</v>
      </c>
      <c r="I20" s="48">
        <f t="shared" si="1"/>
        <v>0.004441310598706984</v>
      </c>
      <c r="J20" s="36">
        <v>19.096266503453702</v>
      </c>
      <c r="K20" s="121">
        <v>19.191747835970972</v>
      </c>
      <c r="L20" s="119">
        <f t="shared" si="2"/>
        <v>0.09548133251727009</v>
      </c>
      <c r="M20" s="118">
        <v>0.029</v>
      </c>
      <c r="N20" s="118">
        <v>0.034</v>
      </c>
      <c r="O20" s="118">
        <v>0.032</v>
      </c>
      <c r="P20" s="22">
        <v>1.5271487278132376</v>
      </c>
      <c r="Q20" s="23">
        <f t="shared" si="3"/>
        <v>16608.594349651063</v>
      </c>
      <c r="R20" s="23"/>
      <c r="S20" s="113">
        <v>-240</v>
      </c>
      <c r="T20" s="113">
        <v>-433</v>
      </c>
      <c r="U20" s="114">
        <v>-10</v>
      </c>
      <c r="V20" s="115">
        <v>-24</v>
      </c>
      <c r="W20" s="108">
        <v>-41</v>
      </c>
      <c r="X20" s="63">
        <f t="shared" si="4"/>
        <v>-748</v>
      </c>
      <c r="Y20" s="69">
        <v>17367</v>
      </c>
      <c r="Z20" s="95">
        <f t="shared" si="5"/>
        <v>-748</v>
      </c>
      <c r="AA20" s="95">
        <f t="shared" si="6"/>
        <v>16619</v>
      </c>
      <c r="AB20" s="96">
        <f t="shared" si="7"/>
        <v>-0.043070190591351414</v>
      </c>
    </row>
    <row r="21" spans="1:28" ht="33.75" customHeight="1" thickBot="1">
      <c r="A21" s="9" t="s">
        <v>19</v>
      </c>
      <c r="B21" s="5">
        <f>SUM(B3:B20)</f>
        <v>208133.08933005694</v>
      </c>
      <c r="C21" s="5">
        <v>1026</v>
      </c>
      <c r="D21" s="5">
        <f>SUM(D3:D20)</f>
        <v>209710</v>
      </c>
      <c r="E21" s="5">
        <f>SUM(E3:E20)</f>
        <v>2582778</v>
      </c>
      <c r="F21" s="5">
        <f>SUM(F3:F20)</f>
        <v>133855</v>
      </c>
      <c r="G21" s="38">
        <f>SUM(G3:G20)</f>
        <v>2580083</v>
      </c>
      <c r="H21" s="38">
        <f>SUM(H3:H20)</f>
        <v>-2695</v>
      </c>
      <c r="I21" s="49">
        <f t="shared" si="1"/>
        <v>-0.0010434501145665635</v>
      </c>
      <c r="J21" s="39">
        <v>19.29534197452467</v>
      </c>
      <c r="K21" s="46">
        <f>19.43</f>
        <v>19.43</v>
      </c>
      <c r="L21" s="116">
        <v>0.13465802547532846</v>
      </c>
      <c r="M21" s="116"/>
      <c r="N21" s="116"/>
      <c r="O21" s="116"/>
      <c r="P21" s="40">
        <v>1.5666953046206715</v>
      </c>
      <c r="Q21" s="41">
        <f>SUM(Q3:Q20)</f>
        <v>198888.08933005694</v>
      </c>
      <c r="R21" s="61">
        <f>SUM(R3:R20)</f>
        <v>184</v>
      </c>
      <c r="S21" s="74">
        <v>-2462</v>
      </c>
      <c r="T21" s="74">
        <f aca="true" t="shared" si="8" ref="T21:AA21">SUM(T3:T20)</f>
        <v>-4700</v>
      </c>
      <c r="U21" s="74">
        <f t="shared" si="8"/>
        <v>-1566.9999999999973</v>
      </c>
      <c r="V21" s="74">
        <f t="shared" si="8"/>
        <v>-204</v>
      </c>
      <c r="W21" s="74">
        <f>SUM(W3:W20)</f>
        <v>-312</v>
      </c>
      <c r="X21" s="64">
        <f t="shared" si="8"/>
        <v>-9244.999999999996</v>
      </c>
      <c r="Y21" s="70">
        <f t="shared" si="8"/>
        <v>207584</v>
      </c>
      <c r="Z21" s="71">
        <f t="shared" si="8"/>
        <v>-9244.999999999996</v>
      </c>
      <c r="AA21" s="71">
        <f t="shared" si="8"/>
        <v>198339</v>
      </c>
      <c r="AB21" s="72">
        <f t="shared" si="7"/>
        <v>-0.04453618776013564</v>
      </c>
    </row>
  </sheetData>
  <sheetProtection/>
  <mergeCells count="3">
    <mergeCell ref="A1:A2"/>
    <mergeCell ref="B1:X1"/>
    <mergeCell ref="Y1:AB1"/>
  </mergeCells>
  <printOptions horizontalCentered="1"/>
  <pageMargins left="0.1968503937007874" right="0.1968503937007874" top="0.78" bottom="0.5905511811023623" header="0.31496062992125984" footer="0.11811023622047245"/>
  <pageSetup cellComments="asDisplayed" horizontalDpi="600" verticalDpi="600" orientation="landscape" paperSize="9" scale="50" r:id="rId1"/>
  <headerFooter alignWithMargins="0">
    <oddHeader>&amp;L&amp;F&amp;R&amp;A</oddHeader>
    <oddFooter>&amp;LUSO RISERVATO MIUR&amp;Rpag. &amp;P di &amp;N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I13">
      <selection activeCell="L21" sqref="L21"/>
    </sheetView>
  </sheetViews>
  <sheetFormatPr defaultColWidth="9.00390625" defaultRowHeight="12.75"/>
  <cols>
    <col min="1" max="1" width="13.375" style="0" bestFit="1" customWidth="1"/>
    <col min="2" max="10" width="10.25390625" style="0" customWidth="1"/>
    <col min="11" max="11" width="13.25390625" style="0" customWidth="1"/>
    <col min="12" max="15" width="12.875" style="0" customWidth="1"/>
    <col min="16" max="16" width="10.25390625" style="0" customWidth="1"/>
    <col min="17" max="17" width="10.25390625" style="0" hidden="1" customWidth="1"/>
    <col min="18" max="18" width="8.875" style="0" hidden="1" customWidth="1"/>
    <col min="19" max="19" width="18.875" style="0" customWidth="1"/>
    <col min="20" max="21" width="10.375" style="54" customWidth="1"/>
    <col min="22" max="22" width="9.375" style="0" customWidth="1"/>
    <col min="23" max="23" width="0.5" style="0" customWidth="1"/>
    <col min="24" max="24" width="14.375" style="0" customWidth="1"/>
    <col min="25" max="25" width="14.00390625" style="0" customWidth="1"/>
    <col min="26" max="26" width="12.375" style="0" customWidth="1"/>
    <col min="27" max="27" width="12.50390625" style="0" customWidth="1"/>
  </cols>
  <sheetData>
    <row r="1" spans="1:27" ht="48.75" customHeight="1" thickBot="1" thickTop="1">
      <c r="A1" s="126" t="s">
        <v>0</v>
      </c>
      <c r="B1" s="128" t="s">
        <v>38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4"/>
      <c r="W1" s="86"/>
      <c r="X1" s="131" t="s">
        <v>52</v>
      </c>
      <c r="Y1" s="132"/>
      <c r="Z1" s="132"/>
      <c r="AA1" s="133"/>
    </row>
    <row r="2" spans="1:27" ht="165.75" customHeight="1" thickBot="1">
      <c r="A2" s="127"/>
      <c r="B2" s="12" t="s">
        <v>39</v>
      </c>
      <c r="C2" s="12" t="s">
        <v>36</v>
      </c>
      <c r="D2" s="12" t="s">
        <v>35</v>
      </c>
      <c r="E2" s="12" t="s">
        <v>30</v>
      </c>
      <c r="F2" s="12" t="s">
        <v>44</v>
      </c>
      <c r="G2" s="42" t="s">
        <v>31</v>
      </c>
      <c r="H2" s="43" t="s">
        <v>32</v>
      </c>
      <c r="I2" s="43" t="s">
        <v>49</v>
      </c>
      <c r="J2" s="12" t="s">
        <v>33</v>
      </c>
      <c r="K2" s="44" t="s">
        <v>59</v>
      </c>
      <c r="L2" s="44" t="s">
        <v>61</v>
      </c>
      <c r="M2" s="44" t="s">
        <v>62</v>
      </c>
      <c r="N2" s="44" t="s">
        <v>63</v>
      </c>
      <c r="O2" s="44" t="s">
        <v>64</v>
      </c>
      <c r="P2" s="105" t="s">
        <v>46</v>
      </c>
      <c r="Q2" s="45" t="s">
        <v>34</v>
      </c>
      <c r="R2" s="55" t="s">
        <v>51</v>
      </c>
      <c r="S2" s="27" t="s">
        <v>60</v>
      </c>
      <c r="T2" s="11" t="s">
        <v>65</v>
      </c>
      <c r="U2" s="11" t="s">
        <v>45</v>
      </c>
      <c r="V2" s="6" t="s">
        <v>22</v>
      </c>
      <c r="W2" s="89"/>
      <c r="X2" s="65" t="s">
        <v>53</v>
      </c>
      <c r="Y2" s="62" t="s">
        <v>54</v>
      </c>
      <c r="Z2" s="62" t="s">
        <v>55</v>
      </c>
      <c r="AA2" s="66" t="s">
        <v>56</v>
      </c>
    </row>
    <row r="3" spans="1:27" ht="24" customHeight="1">
      <c r="A3" s="1" t="s">
        <v>1</v>
      </c>
      <c r="B3" s="33">
        <v>3076.031783964465</v>
      </c>
      <c r="C3" s="33">
        <v>64</v>
      </c>
      <c r="D3" s="33">
        <v>3125</v>
      </c>
      <c r="E3" s="33">
        <v>36719</v>
      </c>
      <c r="F3" s="33">
        <v>1771</v>
      </c>
      <c r="G3" s="34">
        <v>36976</v>
      </c>
      <c r="H3" s="34">
        <f>G3-E3</f>
        <v>257</v>
      </c>
      <c r="I3" s="47">
        <f>H3/E3</f>
        <v>0.006999101282714671</v>
      </c>
      <c r="J3" s="35">
        <v>20.733483907396952</v>
      </c>
      <c r="K3" s="37">
        <v>20.887197960328958</v>
      </c>
      <c r="L3" s="106">
        <f>K3-J3</f>
        <v>0.15371405293200624</v>
      </c>
      <c r="M3" s="107">
        <v>0.056</v>
      </c>
      <c r="N3" s="107">
        <v>0.055</v>
      </c>
      <c r="O3" s="107">
        <v>0.043</v>
      </c>
      <c r="P3" s="24">
        <v>1.764539808018069</v>
      </c>
      <c r="Q3" s="25">
        <f>B3+V3</f>
        <v>3060.031783964465</v>
      </c>
      <c r="R3" s="25"/>
      <c r="S3" s="83">
        <v>-1</v>
      </c>
      <c r="T3" s="84">
        <v>-2</v>
      </c>
      <c r="U3" s="84">
        <v>-13</v>
      </c>
      <c r="V3" s="8">
        <f>S3+T3+U3</f>
        <v>-16</v>
      </c>
      <c r="W3" s="87"/>
      <c r="X3" s="75">
        <v>2981</v>
      </c>
      <c r="Y3" s="91">
        <f>V3</f>
        <v>-16</v>
      </c>
      <c r="Z3" s="92">
        <f>X3+Y3</f>
        <v>2965</v>
      </c>
      <c r="AA3" s="93">
        <f>Y3/X3</f>
        <v>-0.005367326400536733</v>
      </c>
    </row>
    <row r="4" spans="1:27" ht="24" customHeight="1">
      <c r="A4" s="2" t="s">
        <v>2</v>
      </c>
      <c r="B4" s="29">
        <v>1694.892752814602</v>
      </c>
      <c r="C4" s="29">
        <v>14</v>
      </c>
      <c r="D4" s="29">
        <v>1716</v>
      </c>
      <c r="E4" s="29">
        <v>17773</v>
      </c>
      <c r="F4" s="29">
        <v>882</v>
      </c>
      <c r="G4" s="30">
        <v>17731</v>
      </c>
      <c r="H4" s="30">
        <f aca="true" t="shared" si="0" ref="H4:H20">G4-E4</f>
        <v>-42</v>
      </c>
      <c r="I4" s="47">
        <f aca="true" t="shared" si="1" ref="I4:I21">H4/E4</f>
        <v>-0.0023631350925561244</v>
      </c>
      <c r="J4" s="36">
        <v>20.150793650793652</v>
      </c>
      <c r="K4" s="37">
        <v>20.300187750487382</v>
      </c>
      <c r="L4" s="106">
        <f aca="true" t="shared" si="2" ref="L4:L20">K4-J4</f>
        <v>0.14939409969372974</v>
      </c>
      <c r="M4" s="107">
        <v>0.06</v>
      </c>
      <c r="N4" s="107">
        <v>0.046</v>
      </c>
      <c r="O4" s="107">
        <v>0.043</v>
      </c>
      <c r="P4" s="22">
        <v>1.945578231292517</v>
      </c>
      <c r="Q4" s="23">
        <f aca="true" t="shared" si="3" ref="Q4:Q21">B4+V4</f>
        <v>1670.892752814602</v>
      </c>
      <c r="R4" s="25"/>
      <c r="S4" s="83">
        <v>-17</v>
      </c>
      <c r="T4" s="84">
        <v>-4</v>
      </c>
      <c r="U4" s="84">
        <v>-3</v>
      </c>
      <c r="V4" s="8">
        <f aca="true" t="shared" si="4" ref="V4:V20">S4+T4+U4</f>
        <v>-24</v>
      </c>
      <c r="W4" s="87"/>
      <c r="X4" s="68">
        <v>1626</v>
      </c>
      <c r="Y4" s="92">
        <f aca="true" t="shared" si="5" ref="Y4:Y20">V4</f>
        <v>-24</v>
      </c>
      <c r="Z4" s="92">
        <f aca="true" t="shared" si="6" ref="Z4:Z20">X4+Y4</f>
        <v>1602</v>
      </c>
      <c r="AA4" s="94">
        <f>Y4/X4</f>
        <v>-0.014760147601476014</v>
      </c>
    </row>
    <row r="5" spans="1:27" ht="24" customHeight="1">
      <c r="A5" s="2" t="s">
        <v>3</v>
      </c>
      <c r="B5" s="29">
        <v>6360.661466359596</v>
      </c>
      <c r="C5" s="29">
        <v>121</v>
      </c>
      <c r="D5" s="29">
        <v>6226</v>
      </c>
      <c r="E5" s="29">
        <v>62860</v>
      </c>
      <c r="F5" s="29">
        <v>3098</v>
      </c>
      <c r="G5" s="30">
        <v>62606</v>
      </c>
      <c r="H5" s="30">
        <f t="shared" si="0"/>
        <v>-254</v>
      </c>
      <c r="I5" s="47">
        <f t="shared" si="1"/>
        <v>-0.0040407254215717465</v>
      </c>
      <c r="J5" s="36">
        <v>20.29051000645578</v>
      </c>
      <c r="K5" s="37">
        <v>20.44093993627751</v>
      </c>
      <c r="L5" s="106">
        <f t="shared" si="2"/>
        <v>0.15042992982172976</v>
      </c>
      <c r="M5" s="107">
        <v>0.051</v>
      </c>
      <c r="N5" s="107">
        <v>0.046</v>
      </c>
      <c r="O5" s="107">
        <v>0.049</v>
      </c>
      <c r="P5" s="22">
        <v>2.0096836668818594</v>
      </c>
      <c r="Q5" s="23">
        <f t="shared" si="3"/>
        <v>6229.661466359596</v>
      </c>
      <c r="R5" s="25"/>
      <c r="S5" s="83">
        <v>-71</v>
      </c>
      <c r="T5" s="84">
        <v>-36</v>
      </c>
      <c r="U5" s="84">
        <v>-24</v>
      </c>
      <c r="V5" s="8">
        <f t="shared" si="4"/>
        <v>-131</v>
      </c>
      <c r="W5" s="87"/>
      <c r="X5" s="68">
        <v>5834</v>
      </c>
      <c r="Y5" s="92">
        <f t="shared" si="5"/>
        <v>-131</v>
      </c>
      <c r="Z5" s="92">
        <f t="shared" si="6"/>
        <v>5703</v>
      </c>
      <c r="AA5" s="94">
        <f aca="true" t="shared" si="7" ref="AA5:AA21">Y5/X5</f>
        <v>-0.022454576619814877</v>
      </c>
    </row>
    <row r="6" spans="1:27" ht="24" customHeight="1">
      <c r="A6" s="2" t="s">
        <v>4</v>
      </c>
      <c r="B6" s="29">
        <v>17081.421982729087</v>
      </c>
      <c r="C6" s="29">
        <v>289</v>
      </c>
      <c r="D6" s="29">
        <v>17469</v>
      </c>
      <c r="E6" s="29">
        <v>210658</v>
      </c>
      <c r="F6" s="29">
        <v>9827</v>
      </c>
      <c r="G6" s="30">
        <v>212953</v>
      </c>
      <c r="H6" s="30">
        <f t="shared" si="0"/>
        <v>2295</v>
      </c>
      <c r="I6" s="47">
        <f t="shared" si="1"/>
        <v>0.010894435530575624</v>
      </c>
      <c r="J6" s="36">
        <v>21.43665411621044</v>
      </c>
      <c r="K6" s="37">
        <v>21.595581337521697</v>
      </c>
      <c r="L6" s="106">
        <f t="shared" si="2"/>
        <v>0.1589272213112558</v>
      </c>
      <c r="M6" s="107">
        <v>0.059</v>
      </c>
      <c r="N6" s="107">
        <v>0.048</v>
      </c>
      <c r="O6" s="107">
        <v>0.052</v>
      </c>
      <c r="P6" s="22">
        <v>1.7776534038872496</v>
      </c>
      <c r="Q6" s="23">
        <f t="shared" si="3"/>
        <v>17043.421982729087</v>
      </c>
      <c r="R6" s="25"/>
      <c r="S6" s="83">
        <v>60</v>
      </c>
      <c r="T6" s="84">
        <v>-40</v>
      </c>
      <c r="U6" s="84">
        <v>-58</v>
      </c>
      <c r="V6" s="8">
        <f t="shared" si="4"/>
        <v>-38</v>
      </c>
      <c r="W6" s="87"/>
      <c r="X6" s="68">
        <v>17102</v>
      </c>
      <c r="Y6" s="92">
        <f t="shared" si="5"/>
        <v>-38</v>
      </c>
      <c r="Z6" s="92">
        <f t="shared" si="6"/>
        <v>17064</v>
      </c>
      <c r="AA6" s="94">
        <f t="shared" si="7"/>
        <v>-0.0022219623435855455</v>
      </c>
    </row>
    <row r="7" spans="1:27" ht="24" customHeight="1">
      <c r="A7" s="2" t="s">
        <v>5</v>
      </c>
      <c r="B7" s="29">
        <v>8170.623346041586</v>
      </c>
      <c r="C7" s="29">
        <v>121</v>
      </c>
      <c r="D7" s="29">
        <v>8249</v>
      </c>
      <c r="E7" s="29">
        <v>109001</v>
      </c>
      <c r="F7" s="29">
        <v>4776</v>
      </c>
      <c r="G7" s="30">
        <v>111097</v>
      </c>
      <c r="H7" s="30">
        <f t="shared" si="0"/>
        <v>2096</v>
      </c>
      <c r="I7" s="47">
        <f t="shared" si="1"/>
        <v>0.01922918138365703</v>
      </c>
      <c r="J7" s="36">
        <v>22.822654941373536</v>
      </c>
      <c r="K7" s="37">
        <v>22.991857705625595</v>
      </c>
      <c r="L7" s="106">
        <f t="shared" si="2"/>
        <v>0.16920276425205927</v>
      </c>
      <c r="M7" s="107">
        <v>0.054</v>
      </c>
      <c r="N7" s="107">
        <v>0.064</v>
      </c>
      <c r="O7" s="107">
        <v>0.051</v>
      </c>
      <c r="P7" s="22">
        <v>1.727177554438861</v>
      </c>
      <c r="Q7" s="23">
        <f t="shared" si="3"/>
        <v>8107.623346041586</v>
      </c>
      <c r="R7" s="25"/>
      <c r="S7" s="83">
        <v>97</v>
      </c>
      <c r="T7" s="84">
        <v>-136</v>
      </c>
      <c r="U7" s="84">
        <v>-24</v>
      </c>
      <c r="V7" s="101">
        <f>S7+T7+U7</f>
        <v>-63</v>
      </c>
      <c r="W7" s="87"/>
      <c r="X7" s="68">
        <v>7615</v>
      </c>
      <c r="Y7" s="92">
        <f t="shared" si="5"/>
        <v>-63</v>
      </c>
      <c r="Z7" s="92">
        <f t="shared" si="6"/>
        <v>7552</v>
      </c>
      <c r="AA7" s="94">
        <f t="shared" si="7"/>
        <v>-0.008273145108338806</v>
      </c>
    </row>
    <row r="8" spans="1:27" ht="24" customHeight="1">
      <c r="A8" s="2" t="s">
        <v>6</v>
      </c>
      <c r="B8" s="29">
        <v>2608.3703795582946</v>
      </c>
      <c r="C8" s="29">
        <v>64</v>
      </c>
      <c r="D8" s="29">
        <v>2577</v>
      </c>
      <c r="E8" s="29">
        <v>30182</v>
      </c>
      <c r="F8" s="29">
        <v>1460</v>
      </c>
      <c r="G8" s="30">
        <v>30629</v>
      </c>
      <c r="H8" s="30">
        <f t="shared" si="0"/>
        <v>447</v>
      </c>
      <c r="I8" s="47">
        <f t="shared" si="1"/>
        <v>0.01481015174607382</v>
      </c>
      <c r="J8" s="36">
        <v>20.672602739726027</v>
      </c>
      <c r="K8" s="37">
        <v>20.825865431416876</v>
      </c>
      <c r="L8" s="106">
        <f t="shared" si="2"/>
        <v>0.15326269169084838</v>
      </c>
      <c r="M8" s="107">
        <v>0.048</v>
      </c>
      <c r="N8" s="107">
        <v>0.06</v>
      </c>
      <c r="O8" s="107">
        <v>0.045</v>
      </c>
      <c r="P8" s="22">
        <v>1.7650684931506848</v>
      </c>
      <c r="Q8" s="23">
        <f t="shared" si="3"/>
        <v>2607.3703795582946</v>
      </c>
      <c r="R8" s="59">
        <v>68</v>
      </c>
      <c r="S8" s="83">
        <v>19</v>
      </c>
      <c r="T8" s="84">
        <v>-7</v>
      </c>
      <c r="U8" s="84">
        <v>-13</v>
      </c>
      <c r="V8" s="8">
        <f t="shared" si="4"/>
        <v>-1</v>
      </c>
      <c r="W8" s="87"/>
      <c r="X8" s="68">
        <v>2466</v>
      </c>
      <c r="Y8" s="92">
        <f t="shared" si="5"/>
        <v>-1</v>
      </c>
      <c r="Z8" s="92">
        <f t="shared" si="6"/>
        <v>2465</v>
      </c>
      <c r="AA8" s="94">
        <f t="shared" si="7"/>
        <v>-0.00040551500405515005</v>
      </c>
    </row>
    <row r="9" spans="1:27" ht="24" customHeight="1">
      <c r="A9" s="2" t="s">
        <v>7</v>
      </c>
      <c r="B9" s="29">
        <v>12525.871529342367</v>
      </c>
      <c r="C9" s="29">
        <v>240</v>
      </c>
      <c r="D9" s="29">
        <v>12549</v>
      </c>
      <c r="E9" s="29">
        <v>154287</v>
      </c>
      <c r="F9" s="29">
        <v>7110</v>
      </c>
      <c r="G9" s="30">
        <v>156289</v>
      </c>
      <c r="H9" s="30">
        <f t="shared" si="0"/>
        <v>2002</v>
      </c>
      <c r="I9" s="47">
        <f t="shared" si="1"/>
        <v>0.012975817794110975</v>
      </c>
      <c r="J9" s="36">
        <v>21.7</v>
      </c>
      <c r="K9" s="37">
        <v>21.8736</v>
      </c>
      <c r="L9" s="106">
        <f t="shared" si="2"/>
        <v>0.17360000000000042</v>
      </c>
      <c r="M9" s="107">
        <v>0.061</v>
      </c>
      <c r="N9" s="107">
        <v>0.062</v>
      </c>
      <c r="O9" s="107">
        <v>0.051</v>
      </c>
      <c r="P9" s="22">
        <v>1.7649789029535865</v>
      </c>
      <c r="Q9" s="23">
        <f t="shared" si="3"/>
        <v>12502.871529342367</v>
      </c>
      <c r="R9" s="25"/>
      <c r="S9" s="83">
        <v>62</v>
      </c>
      <c r="T9" s="84">
        <v>-37</v>
      </c>
      <c r="U9" s="84">
        <v>-48</v>
      </c>
      <c r="V9" s="8">
        <f t="shared" si="4"/>
        <v>-23</v>
      </c>
      <c r="W9" s="87"/>
      <c r="X9" s="68">
        <v>12229</v>
      </c>
      <c r="Y9" s="92">
        <f t="shared" si="5"/>
        <v>-23</v>
      </c>
      <c r="Z9" s="92">
        <f t="shared" si="6"/>
        <v>12206</v>
      </c>
      <c r="AA9" s="94">
        <f t="shared" si="7"/>
        <v>-0.0018807752064764086</v>
      </c>
    </row>
    <row r="10" spans="1:27" ht="24" customHeight="1">
      <c r="A10" s="2" t="s">
        <v>8</v>
      </c>
      <c r="B10" s="29">
        <v>3059.457439517858</v>
      </c>
      <c r="C10" s="29">
        <v>66</v>
      </c>
      <c r="D10" s="29">
        <v>3024</v>
      </c>
      <c r="E10" s="29">
        <v>37060</v>
      </c>
      <c r="F10" s="29">
        <v>1641</v>
      </c>
      <c r="G10" s="30">
        <v>37430</v>
      </c>
      <c r="H10" s="30">
        <f t="shared" si="0"/>
        <v>370</v>
      </c>
      <c r="I10" s="47">
        <f t="shared" si="1"/>
        <v>0.009983810037776578</v>
      </c>
      <c r="J10" s="36">
        <v>22.583790371724557</v>
      </c>
      <c r="K10" s="37">
        <v>22.751222240102745</v>
      </c>
      <c r="L10" s="106">
        <f t="shared" si="2"/>
        <v>0.1674318683781877</v>
      </c>
      <c r="M10" s="107">
        <v>0.061</v>
      </c>
      <c r="N10" s="107">
        <v>0.059</v>
      </c>
      <c r="O10" s="107">
        <v>0.047</v>
      </c>
      <c r="P10" s="22">
        <v>1.8427787934186473</v>
      </c>
      <c r="Q10" s="23">
        <f t="shared" si="3"/>
        <v>3025.457439517858</v>
      </c>
      <c r="R10" s="25"/>
      <c r="S10" s="83">
        <v>8</v>
      </c>
      <c r="T10" s="84">
        <v>-29</v>
      </c>
      <c r="U10" s="84">
        <v>-13</v>
      </c>
      <c r="V10" s="8">
        <f t="shared" si="4"/>
        <v>-34</v>
      </c>
      <c r="W10" s="87"/>
      <c r="X10" s="68">
        <v>2802</v>
      </c>
      <c r="Y10" s="92">
        <f t="shared" si="5"/>
        <v>-34</v>
      </c>
      <c r="Z10" s="92">
        <f t="shared" si="6"/>
        <v>2768</v>
      </c>
      <c r="AA10" s="94">
        <f t="shared" si="7"/>
        <v>-0.012134189864382585</v>
      </c>
    </row>
    <row r="11" spans="1:27" ht="24" customHeight="1">
      <c r="A11" s="2" t="s">
        <v>9</v>
      </c>
      <c r="B11" s="29">
        <v>20803.815467999706</v>
      </c>
      <c r="C11" s="29">
        <v>312</v>
      </c>
      <c r="D11" s="29">
        <v>20824</v>
      </c>
      <c r="E11" s="29">
        <v>252616</v>
      </c>
      <c r="F11" s="29">
        <v>11440</v>
      </c>
      <c r="G11" s="30">
        <v>254327</v>
      </c>
      <c r="H11" s="30">
        <f t="shared" si="0"/>
        <v>1711</v>
      </c>
      <c r="I11" s="47">
        <f t="shared" si="1"/>
        <v>0.006773126009437249</v>
      </c>
      <c r="J11" s="36">
        <v>22.081818181818182</v>
      </c>
      <c r="K11" s="37">
        <v>22.25847272727273</v>
      </c>
      <c r="L11" s="106">
        <f t="shared" si="2"/>
        <v>0.1766545454545465</v>
      </c>
      <c r="M11" s="107">
        <v>0.058</v>
      </c>
      <c r="N11" s="107">
        <v>0.064</v>
      </c>
      <c r="O11" s="107">
        <v>0.055</v>
      </c>
      <c r="P11" s="22">
        <v>1.8202797202797203</v>
      </c>
      <c r="Q11" s="23">
        <f t="shared" si="3"/>
        <v>20568.815467999706</v>
      </c>
      <c r="R11" s="25"/>
      <c r="S11" s="83">
        <v>-25</v>
      </c>
      <c r="T11" s="84">
        <v>-148</v>
      </c>
      <c r="U11" s="84">
        <v>-62</v>
      </c>
      <c r="V11" s="8">
        <f t="shared" si="4"/>
        <v>-235</v>
      </c>
      <c r="W11" s="87"/>
      <c r="X11" s="68">
        <v>19120</v>
      </c>
      <c r="Y11" s="92">
        <f t="shared" si="5"/>
        <v>-235</v>
      </c>
      <c r="Z11" s="92">
        <f t="shared" si="6"/>
        <v>18885</v>
      </c>
      <c r="AA11" s="94">
        <f t="shared" si="7"/>
        <v>-0.012290794979079499</v>
      </c>
    </row>
    <row r="12" spans="1:27" ht="24" customHeight="1">
      <c r="A12" s="2" t="s">
        <v>10</v>
      </c>
      <c r="B12" s="29">
        <v>3391.1558388771637</v>
      </c>
      <c r="C12" s="29">
        <v>66</v>
      </c>
      <c r="D12" s="29">
        <v>3394</v>
      </c>
      <c r="E12" s="29">
        <v>42902</v>
      </c>
      <c r="F12" s="29">
        <v>1932</v>
      </c>
      <c r="G12" s="30">
        <v>42995</v>
      </c>
      <c r="H12" s="30">
        <f t="shared" si="0"/>
        <v>93</v>
      </c>
      <c r="I12" s="47">
        <f t="shared" si="1"/>
        <v>0.002167731108106848</v>
      </c>
      <c r="J12" s="36">
        <v>22.20600414078675</v>
      </c>
      <c r="K12" s="37">
        <v>22.370635174873957</v>
      </c>
      <c r="L12" s="106">
        <f t="shared" si="2"/>
        <v>0.1646310340872077</v>
      </c>
      <c r="M12" s="107">
        <v>0.058</v>
      </c>
      <c r="N12" s="107">
        <v>0.058</v>
      </c>
      <c r="O12" s="107">
        <v>0.049</v>
      </c>
      <c r="P12" s="22">
        <v>1.7567287784679089</v>
      </c>
      <c r="Q12" s="23">
        <f t="shared" si="3"/>
        <v>3328.1558388771637</v>
      </c>
      <c r="R12" s="25"/>
      <c r="S12" s="83">
        <v>-18</v>
      </c>
      <c r="T12" s="84">
        <v>-32</v>
      </c>
      <c r="U12" s="84">
        <v>-13</v>
      </c>
      <c r="V12" s="8">
        <f t="shared" si="4"/>
        <v>-63</v>
      </c>
      <c r="W12" s="87"/>
      <c r="X12" s="68">
        <v>3189</v>
      </c>
      <c r="Y12" s="92">
        <f t="shared" si="5"/>
        <v>-63</v>
      </c>
      <c r="Z12" s="92">
        <f t="shared" si="6"/>
        <v>3126</v>
      </c>
      <c r="AA12" s="94">
        <f t="shared" si="7"/>
        <v>-0.01975540921919097</v>
      </c>
    </row>
    <row r="13" spans="1:27" ht="24" customHeight="1">
      <c r="A13" s="2" t="s">
        <v>11</v>
      </c>
      <c r="B13" s="29">
        <v>852.3089600390138</v>
      </c>
      <c r="C13" s="29">
        <v>10</v>
      </c>
      <c r="D13" s="29">
        <v>802</v>
      </c>
      <c r="E13" s="29">
        <v>9143</v>
      </c>
      <c r="F13" s="29">
        <v>469</v>
      </c>
      <c r="G13" s="30">
        <v>8945</v>
      </c>
      <c r="H13" s="30">
        <f t="shared" si="0"/>
        <v>-198</v>
      </c>
      <c r="I13" s="47">
        <f t="shared" si="1"/>
        <v>-0.02165591162638084</v>
      </c>
      <c r="J13" s="36">
        <v>19.494669509594882</v>
      </c>
      <c r="K13" s="37">
        <v>19.639199231385668</v>
      </c>
      <c r="L13" s="106">
        <f t="shared" si="2"/>
        <v>0.14452972179078571</v>
      </c>
      <c r="M13" s="107">
        <v>0.054</v>
      </c>
      <c r="N13" s="107">
        <v>0.048</v>
      </c>
      <c r="O13" s="107">
        <v>0.043</v>
      </c>
      <c r="P13" s="22">
        <v>1.7100213219616205</v>
      </c>
      <c r="Q13" s="23">
        <f t="shared" si="3"/>
        <v>824.3089600390138</v>
      </c>
      <c r="R13" s="25"/>
      <c r="S13" s="83">
        <v>-23</v>
      </c>
      <c r="T13" s="84">
        <v>-3</v>
      </c>
      <c r="U13" s="84">
        <v>-2</v>
      </c>
      <c r="V13" s="8">
        <f t="shared" si="4"/>
        <v>-28</v>
      </c>
      <c r="W13" s="87"/>
      <c r="X13" s="68">
        <v>772</v>
      </c>
      <c r="Y13" s="92">
        <f t="shared" si="5"/>
        <v>-28</v>
      </c>
      <c r="Z13" s="92">
        <f t="shared" si="6"/>
        <v>744</v>
      </c>
      <c r="AA13" s="94">
        <f t="shared" si="7"/>
        <v>-0.03626943005181347</v>
      </c>
    </row>
    <row r="14" spans="1:27" ht="24" customHeight="1">
      <c r="A14" s="2" t="s">
        <v>12</v>
      </c>
      <c r="B14" s="29">
        <v>9620.747541746225</v>
      </c>
      <c r="C14" s="29">
        <v>186</v>
      </c>
      <c r="D14" s="29">
        <v>9514</v>
      </c>
      <c r="E14" s="29">
        <v>112661</v>
      </c>
      <c r="F14" s="29">
        <v>5189</v>
      </c>
      <c r="G14" s="30">
        <v>113620</v>
      </c>
      <c r="H14" s="30">
        <f t="shared" si="0"/>
        <v>959</v>
      </c>
      <c r="I14" s="47">
        <f t="shared" si="1"/>
        <v>0.008512262451070025</v>
      </c>
      <c r="J14" s="36">
        <v>21.711505106957024</v>
      </c>
      <c r="K14" s="37">
        <v>21.88519714781268</v>
      </c>
      <c r="L14" s="106">
        <f t="shared" si="2"/>
        <v>0.1736920408556557</v>
      </c>
      <c r="M14" s="107">
        <v>0.064</v>
      </c>
      <c r="N14" s="107">
        <v>0.062</v>
      </c>
      <c r="O14" s="107">
        <v>0.048</v>
      </c>
      <c r="P14" s="22">
        <v>1.8334939294661785</v>
      </c>
      <c r="Q14" s="23">
        <f t="shared" si="3"/>
        <v>9542.747541746225</v>
      </c>
      <c r="R14" s="25"/>
      <c r="S14" s="83">
        <v>5</v>
      </c>
      <c r="T14" s="84">
        <v>-46</v>
      </c>
      <c r="U14" s="84">
        <v>-37</v>
      </c>
      <c r="V14" s="8">
        <f t="shared" si="4"/>
        <v>-78</v>
      </c>
      <c r="W14" s="87"/>
      <c r="X14" s="68">
        <v>9045</v>
      </c>
      <c r="Y14" s="92">
        <f t="shared" si="5"/>
        <v>-78</v>
      </c>
      <c r="Z14" s="92">
        <f t="shared" si="6"/>
        <v>8967</v>
      </c>
      <c r="AA14" s="94">
        <f t="shared" si="7"/>
        <v>-0.008623548922056384</v>
      </c>
    </row>
    <row r="15" spans="1:27" ht="24" customHeight="1">
      <c r="A15" s="2" t="s">
        <v>13</v>
      </c>
      <c r="B15" s="29">
        <v>10524.288751507802</v>
      </c>
      <c r="C15" s="29">
        <v>194</v>
      </c>
      <c r="D15" s="29">
        <v>10586</v>
      </c>
      <c r="E15" s="29">
        <v>134622</v>
      </c>
      <c r="F15" s="29">
        <v>5872</v>
      </c>
      <c r="G15" s="30">
        <v>134774</v>
      </c>
      <c r="H15" s="30">
        <f t="shared" si="0"/>
        <v>152</v>
      </c>
      <c r="I15" s="47">
        <f t="shared" si="1"/>
        <v>0.0011290873705635037</v>
      </c>
      <c r="J15" s="36">
        <v>22.92608991825613</v>
      </c>
      <c r="K15" s="37">
        <v>23.09605952948782</v>
      </c>
      <c r="L15" s="106">
        <f t="shared" si="2"/>
        <v>0.1699696112316893</v>
      </c>
      <c r="M15" s="107">
        <v>0.046</v>
      </c>
      <c r="N15" s="107">
        <v>0.054</v>
      </c>
      <c r="O15" s="107">
        <v>0.07</v>
      </c>
      <c r="P15" s="22">
        <v>1.8027929155313351</v>
      </c>
      <c r="Q15" s="23">
        <f t="shared" si="3"/>
        <v>10400.288751507802</v>
      </c>
      <c r="R15" s="25"/>
      <c r="S15" s="83">
        <v>-66</v>
      </c>
      <c r="T15" s="84">
        <v>-19</v>
      </c>
      <c r="U15" s="84">
        <v>-39</v>
      </c>
      <c r="V15" s="8">
        <f t="shared" si="4"/>
        <v>-124</v>
      </c>
      <c r="W15" s="87"/>
      <c r="X15" s="68">
        <v>10287</v>
      </c>
      <c r="Y15" s="92">
        <f t="shared" si="5"/>
        <v>-124</v>
      </c>
      <c r="Z15" s="92">
        <f t="shared" si="6"/>
        <v>10163</v>
      </c>
      <c r="AA15" s="94">
        <f t="shared" si="7"/>
        <v>-0.012054048799455624</v>
      </c>
    </row>
    <row r="16" spans="1:27" ht="24" customHeight="1">
      <c r="A16" s="2" t="s">
        <v>14</v>
      </c>
      <c r="B16" s="29">
        <v>4467.066422893533</v>
      </c>
      <c r="C16" s="29">
        <v>70</v>
      </c>
      <c r="D16" s="29">
        <v>4321</v>
      </c>
      <c r="E16" s="29">
        <v>45546</v>
      </c>
      <c r="F16" s="29">
        <v>2283</v>
      </c>
      <c r="G16" s="30">
        <v>45771</v>
      </c>
      <c r="H16" s="30">
        <f t="shared" si="0"/>
        <v>225</v>
      </c>
      <c r="I16" s="47">
        <f t="shared" si="1"/>
        <v>0.004940060598076669</v>
      </c>
      <c r="J16" s="36">
        <v>19.95006570302234</v>
      </c>
      <c r="K16" s="37">
        <v>20.09797164440527</v>
      </c>
      <c r="L16" s="106">
        <f t="shared" si="2"/>
        <v>0.14790594138293045</v>
      </c>
      <c r="M16" s="107">
        <v>0.058</v>
      </c>
      <c r="N16" s="107">
        <v>0.047</v>
      </c>
      <c r="O16" s="107">
        <v>0.043</v>
      </c>
      <c r="P16" s="22">
        <v>1.8926850635129215</v>
      </c>
      <c r="Q16" s="23">
        <f t="shared" si="3"/>
        <v>4429.066422893533</v>
      </c>
      <c r="R16" s="25"/>
      <c r="S16" s="83">
        <v>-11</v>
      </c>
      <c r="T16" s="84">
        <v>-13</v>
      </c>
      <c r="U16" s="84">
        <v>-14</v>
      </c>
      <c r="V16" s="8">
        <f t="shared" si="4"/>
        <v>-38</v>
      </c>
      <c r="W16" s="87"/>
      <c r="X16" s="68">
        <v>4217</v>
      </c>
      <c r="Y16" s="92">
        <f t="shared" si="5"/>
        <v>-38</v>
      </c>
      <c r="Z16" s="92">
        <f t="shared" si="6"/>
        <v>4179</v>
      </c>
      <c r="AA16" s="94">
        <f t="shared" si="7"/>
        <v>-0.009011145364002845</v>
      </c>
    </row>
    <row r="17" spans="1:27" ht="24" customHeight="1">
      <c r="A17" s="2" t="s">
        <v>15</v>
      </c>
      <c r="B17" s="29">
        <v>15373.743502134259</v>
      </c>
      <c r="C17" s="29">
        <v>457</v>
      </c>
      <c r="D17" s="29">
        <v>15223</v>
      </c>
      <c r="E17" s="29">
        <v>174525</v>
      </c>
      <c r="F17" s="29">
        <v>8067</v>
      </c>
      <c r="G17" s="30">
        <v>174444</v>
      </c>
      <c r="H17" s="30">
        <f t="shared" si="0"/>
        <v>-81</v>
      </c>
      <c r="I17" s="47">
        <f t="shared" si="1"/>
        <v>-0.0004641168886978943</v>
      </c>
      <c r="J17" s="36">
        <v>21.634436593529195</v>
      </c>
      <c r="K17" s="37">
        <v>21.79483013600111</v>
      </c>
      <c r="L17" s="106">
        <f t="shared" si="2"/>
        <v>0.1603935424719154</v>
      </c>
      <c r="M17" s="107">
        <v>0.057</v>
      </c>
      <c r="N17" s="107">
        <v>0.046</v>
      </c>
      <c r="O17" s="107">
        <v>0.057</v>
      </c>
      <c r="P17" s="22">
        <v>1.8870707821990829</v>
      </c>
      <c r="Q17" s="23">
        <f t="shared" si="3"/>
        <v>15106.743502134257</v>
      </c>
      <c r="R17" s="25"/>
      <c r="S17" s="83">
        <v>-119.00000000000182</v>
      </c>
      <c r="T17" s="84">
        <v>-57</v>
      </c>
      <c r="U17" s="84">
        <v>-91</v>
      </c>
      <c r="V17" s="8">
        <f t="shared" si="4"/>
        <v>-267.0000000000018</v>
      </c>
      <c r="W17" s="87"/>
      <c r="X17" s="68">
        <v>14841</v>
      </c>
      <c r="Y17" s="92">
        <f t="shared" si="5"/>
        <v>-267.0000000000018</v>
      </c>
      <c r="Z17" s="92">
        <f t="shared" si="6"/>
        <v>14573.999999999998</v>
      </c>
      <c r="AA17" s="94">
        <f t="shared" si="7"/>
        <v>-0.017990701435213384</v>
      </c>
    </row>
    <row r="18" spans="1:27" ht="24" customHeight="1">
      <c r="A18" s="2" t="s">
        <v>16</v>
      </c>
      <c r="B18" s="29">
        <v>7324.629909793983</v>
      </c>
      <c r="C18" s="29">
        <v>134</v>
      </c>
      <c r="D18" s="29">
        <v>7371</v>
      </c>
      <c r="E18" s="29">
        <v>93615</v>
      </c>
      <c r="F18" s="29">
        <v>4166</v>
      </c>
      <c r="G18" s="30">
        <v>94841</v>
      </c>
      <c r="H18" s="30">
        <f t="shared" si="0"/>
        <v>1226</v>
      </c>
      <c r="I18" s="47">
        <f t="shared" si="1"/>
        <v>0.013096191849596752</v>
      </c>
      <c r="J18" s="36">
        <v>22.4711953912626</v>
      </c>
      <c r="K18" s="37">
        <v>22.63779250216038</v>
      </c>
      <c r="L18" s="106">
        <f t="shared" si="2"/>
        <v>0.1665971108977793</v>
      </c>
      <c r="M18" s="107">
        <v>0.061</v>
      </c>
      <c r="N18" s="107">
        <v>0.058</v>
      </c>
      <c r="O18" s="107">
        <v>0.048</v>
      </c>
      <c r="P18" s="22">
        <v>1.7693230916946712</v>
      </c>
      <c r="Q18" s="23">
        <f t="shared" si="3"/>
        <v>7300.629909793983</v>
      </c>
      <c r="R18" s="25"/>
      <c r="S18" s="83">
        <v>42</v>
      </c>
      <c r="T18" s="84">
        <v>-39</v>
      </c>
      <c r="U18" s="84">
        <v>-27</v>
      </c>
      <c r="V18" s="8">
        <f t="shared" si="4"/>
        <v>-24</v>
      </c>
      <c r="W18" s="87"/>
      <c r="X18" s="68">
        <v>6934</v>
      </c>
      <c r="Y18" s="92">
        <f t="shared" si="5"/>
        <v>-24</v>
      </c>
      <c r="Z18" s="92">
        <f t="shared" si="6"/>
        <v>6910</v>
      </c>
      <c r="AA18" s="94">
        <f t="shared" si="7"/>
        <v>-0.003461205653302567</v>
      </c>
    </row>
    <row r="19" spans="1:27" ht="24" customHeight="1">
      <c r="A19" s="2" t="s">
        <v>17</v>
      </c>
      <c r="B19" s="29">
        <v>1969.0452660150029</v>
      </c>
      <c r="C19" s="29">
        <v>36</v>
      </c>
      <c r="D19" s="29">
        <v>1964</v>
      </c>
      <c r="E19" s="29">
        <v>23461</v>
      </c>
      <c r="F19" s="29">
        <v>1073</v>
      </c>
      <c r="G19" s="30">
        <v>23581</v>
      </c>
      <c r="H19" s="30">
        <f t="shared" si="0"/>
        <v>120</v>
      </c>
      <c r="I19" s="47">
        <f t="shared" si="1"/>
        <v>0.005114871488853843</v>
      </c>
      <c r="J19" s="36">
        <v>21.864864864864863</v>
      </c>
      <c r="K19" s="37">
        <v>22.02696675812121</v>
      </c>
      <c r="L19" s="106">
        <f t="shared" si="2"/>
        <v>0.16210189325634516</v>
      </c>
      <c r="M19" s="107">
        <v>0.057</v>
      </c>
      <c r="N19" s="107">
        <v>0.057</v>
      </c>
      <c r="O19" s="107">
        <v>0.048</v>
      </c>
      <c r="P19" s="22">
        <v>1.8303821062441752</v>
      </c>
      <c r="Q19" s="23">
        <f t="shared" si="3"/>
        <v>1945.0452660150029</v>
      </c>
      <c r="R19" s="25"/>
      <c r="S19" s="83">
        <v>-4</v>
      </c>
      <c r="T19" s="84">
        <v>-13</v>
      </c>
      <c r="U19" s="84">
        <v>-7</v>
      </c>
      <c r="V19" s="8">
        <f t="shared" si="4"/>
        <v>-24</v>
      </c>
      <c r="W19" s="87"/>
      <c r="X19" s="68">
        <v>1828</v>
      </c>
      <c r="Y19" s="92">
        <f t="shared" si="5"/>
        <v>-24</v>
      </c>
      <c r="Z19" s="92">
        <f t="shared" si="6"/>
        <v>1804</v>
      </c>
      <c r="AA19" s="94">
        <f t="shared" si="7"/>
        <v>-0.01312910284463895</v>
      </c>
    </row>
    <row r="20" spans="1:27" ht="24" customHeight="1" thickBot="1">
      <c r="A20" s="2" t="s">
        <v>18</v>
      </c>
      <c r="B20" s="29">
        <v>11218.45104752389</v>
      </c>
      <c r="C20" s="29">
        <v>224</v>
      </c>
      <c r="D20" s="29">
        <v>11164</v>
      </c>
      <c r="E20" s="29">
        <v>136443</v>
      </c>
      <c r="F20" s="29">
        <v>6236</v>
      </c>
      <c r="G20" s="30">
        <v>137441</v>
      </c>
      <c r="H20" s="30">
        <f t="shared" si="0"/>
        <v>998</v>
      </c>
      <c r="I20" s="48">
        <f t="shared" si="1"/>
        <v>0.007314409680232771</v>
      </c>
      <c r="J20" s="36">
        <v>21.87989095574086</v>
      </c>
      <c r="K20" s="37">
        <v>22.042104249538404</v>
      </c>
      <c r="L20" s="106">
        <f t="shared" si="2"/>
        <v>0.1622132937975458</v>
      </c>
      <c r="M20" s="107">
        <v>0.055</v>
      </c>
      <c r="N20" s="107">
        <v>0.059</v>
      </c>
      <c r="O20" s="107">
        <v>0.048</v>
      </c>
      <c r="P20" s="22">
        <v>1.7902501603592047</v>
      </c>
      <c r="Q20" s="23">
        <f t="shared" si="3"/>
        <v>11075.45104752389</v>
      </c>
      <c r="R20" s="25"/>
      <c r="S20" s="83">
        <v>-1</v>
      </c>
      <c r="T20" s="84">
        <v>-97</v>
      </c>
      <c r="U20" s="84">
        <v>-45</v>
      </c>
      <c r="V20" s="20">
        <f t="shared" si="4"/>
        <v>-143</v>
      </c>
      <c r="W20" s="88"/>
      <c r="X20" s="76">
        <v>10658</v>
      </c>
      <c r="Y20" s="95">
        <f t="shared" si="5"/>
        <v>-143</v>
      </c>
      <c r="Z20" s="95">
        <f t="shared" si="6"/>
        <v>10515</v>
      </c>
      <c r="AA20" s="96">
        <f t="shared" si="7"/>
        <v>-0.013417151435541378</v>
      </c>
    </row>
    <row r="21" spans="1:27" ht="34.5" customHeight="1" thickBot="1">
      <c r="A21" s="3" t="s">
        <v>19</v>
      </c>
      <c r="B21" s="5">
        <f aca="true" t="shared" si="8" ref="B21:H21">SUM(B3:B20)</f>
        <v>140122.58338885842</v>
      </c>
      <c r="C21" s="5">
        <f t="shared" si="8"/>
        <v>2668</v>
      </c>
      <c r="D21" s="5">
        <f t="shared" si="8"/>
        <v>140098</v>
      </c>
      <c r="E21" s="5">
        <f t="shared" si="8"/>
        <v>1684074</v>
      </c>
      <c r="F21" s="5">
        <f t="shared" si="8"/>
        <v>77292</v>
      </c>
      <c r="G21" s="38">
        <f t="shared" si="8"/>
        <v>1696450</v>
      </c>
      <c r="H21" s="38">
        <f t="shared" si="8"/>
        <v>12376</v>
      </c>
      <c r="I21" s="49">
        <f t="shared" si="1"/>
        <v>0.007348845715805838</v>
      </c>
      <c r="J21" s="50">
        <v>21.788464524142213</v>
      </c>
      <c r="K21" s="51">
        <v>21.95</v>
      </c>
      <c r="L21" s="51">
        <v>0.16153547585778583</v>
      </c>
      <c r="M21" s="51"/>
      <c r="N21" s="51"/>
      <c r="O21" s="51"/>
      <c r="P21" s="52">
        <v>1.812580862184961</v>
      </c>
      <c r="Q21" s="53">
        <f t="shared" si="3"/>
        <v>138768.58338885842</v>
      </c>
      <c r="R21" s="60">
        <f>SUM(R3:R20)</f>
        <v>68</v>
      </c>
      <c r="S21" s="85">
        <f>SUM(S3:S20)</f>
        <v>-63.00000000000182</v>
      </c>
      <c r="T21" s="85">
        <f>SUM(T3:T20)</f>
        <v>-758</v>
      </c>
      <c r="U21" s="85">
        <f>SUM(U3:U20)</f>
        <v>-533</v>
      </c>
      <c r="V21" s="41">
        <f>SUM(V3:V20)</f>
        <v>-1354.0000000000018</v>
      </c>
      <c r="W21" s="90"/>
      <c r="X21" s="82">
        <f>SUM(X3:X20)</f>
        <v>133546</v>
      </c>
      <c r="Y21" s="78">
        <f>SUM(Y3:Y20)</f>
        <v>-1354.0000000000018</v>
      </c>
      <c r="Z21" s="71">
        <f>SUM(Z3:Z20)</f>
        <v>132192</v>
      </c>
      <c r="AA21" s="72">
        <f t="shared" si="7"/>
        <v>-0.010138828568433362</v>
      </c>
    </row>
    <row r="22" ht="8.25" customHeight="1"/>
  </sheetData>
  <mergeCells count="3">
    <mergeCell ref="A1:A2"/>
    <mergeCell ref="B1:V1"/>
    <mergeCell ref="X1:AA1"/>
  </mergeCells>
  <printOptions horizontalCentered="1"/>
  <pageMargins left="0.1968503937007874" right="0.1968503937007874" top="0.71" bottom="0.77" header="0.22" footer="0.27"/>
  <pageSetup cellComments="asDisplayed" horizontalDpi="600" verticalDpi="600" orientation="landscape" paperSize="9" scale="65" r:id="rId1"/>
  <headerFooter alignWithMargins="0">
    <oddHeader>&amp;L&amp;F&amp;R&amp;A</oddHeader>
    <oddFooter>&amp;LUSO RISERVATO MIUR&amp;Rpag. &amp;P di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H1">
      <selection activeCell="L24" sqref="L24"/>
    </sheetView>
  </sheetViews>
  <sheetFormatPr defaultColWidth="9.00390625" defaultRowHeight="12.75"/>
  <cols>
    <col min="1" max="1" width="13.375" style="0" bestFit="1" customWidth="1"/>
    <col min="2" max="7" width="10.25390625" style="0" customWidth="1"/>
    <col min="8" max="8" width="10.125" style="0" customWidth="1"/>
    <col min="9" max="10" width="10.25390625" style="0" customWidth="1"/>
    <col min="11" max="11" width="12.125" style="0" bestFit="1" customWidth="1"/>
    <col min="12" max="15" width="12.125" style="0" customWidth="1"/>
    <col min="16" max="16" width="10.25390625" style="0" customWidth="1"/>
    <col min="17" max="17" width="10.25390625" style="0" hidden="1" customWidth="1"/>
    <col min="18" max="18" width="8.375" style="0" hidden="1" customWidth="1"/>
    <col min="19" max="19" width="19.125" style="0" customWidth="1"/>
    <col min="20" max="21" width="9.125" style="0" customWidth="1"/>
    <col min="22" max="23" width="8.875" style="0" customWidth="1"/>
    <col min="24" max="24" width="9.375" style="0" customWidth="1"/>
    <col min="25" max="25" width="0.5" style="0" customWidth="1"/>
    <col min="26" max="26" width="14.375" style="0" customWidth="1"/>
    <col min="27" max="27" width="14.00390625" style="0" customWidth="1"/>
    <col min="28" max="28" width="12.375" style="0" customWidth="1"/>
    <col min="29" max="29" width="12.50390625" style="0" customWidth="1"/>
  </cols>
  <sheetData>
    <row r="1" spans="1:29" ht="33" customHeight="1" thickBot="1" thickTop="1">
      <c r="A1" s="126" t="s">
        <v>0</v>
      </c>
      <c r="B1" s="128" t="s">
        <v>26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4"/>
      <c r="Z1" s="131" t="s">
        <v>52</v>
      </c>
      <c r="AA1" s="132"/>
      <c r="AB1" s="132"/>
      <c r="AC1" s="133"/>
    </row>
    <row r="2" spans="1:29" ht="168" customHeight="1" thickBot="1">
      <c r="A2" s="127"/>
      <c r="B2" s="12" t="s">
        <v>39</v>
      </c>
      <c r="C2" s="12" t="s">
        <v>47</v>
      </c>
      <c r="D2" s="12" t="s">
        <v>35</v>
      </c>
      <c r="E2" s="12" t="s">
        <v>30</v>
      </c>
      <c r="F2" s="12" t="s">
        <v>44</v>
      </c>
      <c r="G2" s="42" t="s">
        <v>31</v>
      </c>
      <c r="H2" s="43" t="s">
        <v>32</v>
      </c>
      <c r="I2" s="43" t="s">
        <v>49</v>
      </c>
      <c r="J2" s="12" t="s">
        <v>33</v>
      </c>
      <c r="K2" s="44" t="s">
        <v>59</v>
      </c>
      <c r="L2" s="44" t="s">
        <v>61</v>
      </c>
      <c r="M2" s="44" t="s">
        <v>62</v>
      </c>
      <c r="N2" s="44" t="s">
        <v>63</v>
      </c>
      <c r="O2" s="44" t="s">
        <v>64</v>
      </c>
      <c r="P2" s="105" t="s">
        <v>46</v>
      </c>
      <c r="Q2" s="45" t="s">
        <v>34</v>
      </c>
      <c r="R2" s="55" t="s">
        <v>51</v>
      </c>
      <c r="S2" s="27" t="s">
        <v>60</v>
      </c>
      <c r="T2" s="11" t="s">
        <v>40</v>
      </c>
      <c r="U2" s="11" t="s">
        <v>41</v>
      </c>
      <c r="V2" s="11" t="s">
        <v>42</v>
      </c>
      <c r="W2" s="11" t="s">
        <v>48</v>
      </c>
      <c r="X2" s="27" t="s">
        <v>23</v>
      </c>
      <c r="Z2" s="65" t="s">
        <v>53</v>
      </c>
      <c r="AA2" s="62" t="s">
        <v>54</v>
      </c>
      <c r="AB2" s="62" t="s">
        <v>55</v>
      </c>
      <c r="AC2" s="66" t="s">
        <v>56</v>
      </c>
    </row>
    <row r="3" spans="1:29" ht="30" customHeight="1">
      <c r="A3" s="1" t="s">
        <v>1</v>
      </c>
      <c r="B3" s="33">
        <v>5057</v>
      </c>
      <c r="C3" s="33">
        <v>20</v>
      </c>
      <c r="D3" s="33">
        <v>4991</v>
      </c>
      <c r="E3" s="33">
        <v>60149</v>
      </c>
      <c r="F3" s="33">
        <v>2697</v>
      </c>
      <c r="G3" s="34">
        <v>59524</v>
      </c>
      <c r="H3" s="34">
        <f>G3-E3</f>
        <v>-625</v>
      </c>
      <c r="I3" s="47">
        <f>H3/E3</f>
        <v>-0.010390862690984055</v>
      </c>
      <c r="J3" s="35">
        <v>22.302187615869485</v>
      </c>
      <c r="K3" s="120">
        <v>22.468070338820297</v>
      </c>
      <c r="L3" s="122">
        <v>0.16588272295081197</v>
      </c>
      <c r="M3" s="124">
        <v>0.054</v>
      </c>
      <c r="N3" s="124">
        <v>0.055</v>
      </c>
      <c r="O3" s="124">
        <v>0.057</v>
      </c>
      <c r="P3" s="24">
        <v>1.8505747126436782</v>
      </c>
      <c r="Q3" s="25">
        <f aca="true" t="shared" si="0" ref="Q3:Q21">B3+X3</f>
        <v>4817.897386441832</v>
      </c>
      <c r="R3" s="25"/>
      <c r="S3" s="26">
        <v>-88</v>
      </c>
      <c r="T3" s="26">
        <v>-91.1026135581676</v>
      </c>
      <c r="U3" s="26">
        <v>-43</v>
      </c>
      <c r="V3" s="26">
        <v>-13</v>
      </c>
      <c r="W3" s="26">
        <v>-4</v>
      </c>
      <c r="X3" s="102">
        <f>SUM(S3:W3)</f>
        <v>-239.1026135581676</v>
      </c>
      <c r="Z3" s="75">
        <v>4731</v>
      </c>
      <c r="AA3" s="91">
        <f>AB3-Z3</f>
        <v>-239</v>
      </c>
      <c r="AB3" s="92">
        <v>4492</v>
      </c>
      <c r="AC3" s="93">
        <f>AA3/Z3</f>
        <v>-0.05051786091735363</v>
      </c>
    </row>
    <row r="4" spans="1:29" ht="30" customHeight="1">
      <c r="A4" s="2" t="s">
        <v>2</v>
      </c>
      <c r="B4" s="29">
        <v>2824</v>
      </c>
      <c r="C4" s="29">
        <v>10</v>
      </c>
      <c r="D4" s="29">
        <v>2761</v>
      </c>
      <c r="E4" s="29">
        <v>31806</v>
      </c>
      <c r="F4" s="29">
        <v>1512</v>
      </c>
      <c r="G4" s="30">
        <v>30885</v>
      </c>
      <c r="H4" s="30">
        <f aca="true" t="shared" si="1" ref="H4:H21">G4-E4</f>
        <v>-921</v>
      </c>
      <c r="I4" s="47">
        <f aca="true" t="shared" si="2" ref="I4:I21">H4/E4</f>
        <v>-0.028956800603659686</v>
      </c>
      <c r="J4" s="36">
        <v>21.035714285714285</v>
      </c>
      <c r="K4" s="121">
        <v>21.119857142857143</v>
      </c>
      <c r="L4" s="123">
        <v>0.08414285714285796</v>
      </c>
      <c r="M4" s="125">
        <v>0.027</v>
      </c>
      <c r="N4" s="125">
        <v>0.027</v>
      </c>
      <c r="O4" s="125">
        <v>0.03</v>
      </c>
      <c r="P4" s="22">
        <v>1.826058201058201</v>
      </c>
      <c r="Q4" s="23">
        <f t="shared" si="0"/>
        <v>2655.561348781937</v>
      </c>
      <c r="R4" s="25"/>
      <c r="S4" s="26">
        <v>-91</v>
      </c>
      <c r="T4" s="26">
        <v>-43.438651218063</v>
      </c>
      <c r="U4" s="26">
        <v>-18</v>
      </c>
      <c r="V4" s="26">
        <v>-14</v>
      </c>
      <c r="W4" s="26">
        <v>-2</v>
      </c>
      <c r="X4" s="102">
        <f aca="true" t="shared" si="3" ref="X4:X20">SUM(S4:W4)</f>
        <v>-168.438651218063</v>
      </c>
      <c r="Z4" s="68">
        <v>2552</v>
      </c>
      <c r="AA4" s="91">
        <f aca="true" t="shared" si="4" ref="AA4:AA20">AB4-Z4</f>
        <v>-168</v>
      </c>
      <c r="AB4" s="92">
        <v>2384</v>
      </c>
      <c r="AC4" s="94">
        <f>AA4/Z4</f>
        <v>-0.06583072100313479</v>
      </c>
    </row>
    <row r="5" spans="1:29" ht="30" customHeight="1">
      <c r="A5" s="2" t="s">
        <v>3</v>
      </c>
      <c r="B5" s="29">
        <v>9560</v>
      </c>
      <c r="C5" s="29">
        <v>251</v>
      </c>
      <c r="D5" s="29">
        <v>9567</v>
      </c>
      <c r="E5" s="29">
        <v>108966</v>
      </c>
      <c r="F5" s="29">
        <v>5174</v>
      </c>
      <c r="G5" s="30">
        <v>107252</v>
      </c>
      <c r="H5" s="30">
        <f t="shared" si="1"/>
        <v>-1714</v>
      </c>
      <c r="I5" s="47">
        <f t="shared" si="2"/>
        <v>-0.015729677146999983</v>
      </c>
      <c r="J5" s="36">
        <v>21.060301507537687</v>
      </c>
      <c r="K5" s="121">
        <v>21.144542713567837</v>
      </c>
      <c r="L5" s="123">
        <v>0.08424120603014984</v>
      </c>
      <c r="M5" s="125">
        <v>0.027</v>
      </c>
      <c r="N5" s="125">
        <v>0.027</v>
      </c>
      <c r="O5" s="125">
        <v>0.03</v>
      </c>
      <c r="P5" s="22">
        <v>1.849052957093158</v>
      </c>
      <c r="Q5" s="23">
        <f t="shared" si="0"/>
        <v>9037.317097314677</v>
      </c>
      <c r="R5" s="25"/>
      <c r="S5" s="26">
        <v>-188</v>
      </c>
      <c r="T5" s="26">
        <v>-163.6829026853228</v>
      </c>
      <c r="U5" s="26">
        <v>-81</v>
      </c>
      <c r="V5" s="26">
        <v>-40</v>
      </c>
      <c r="W5" s="26">
        <v>-50</v>
      </c>
      <c r="X5" s="102">
        <f t="shared" si="3"/>
        <v>-522.6829026853228</v>
      </c>
      <c r="Z5" s="68">
        <v>8996</v>
      </c>
      <c r="AA5" s="91">
        <f t="shared" si="4"/>
        <v>-523</v>
      </c>
      <c r="AB5" s="92">
        <v>8473</v>
      </c>
      <c r="AC5" s="94">
        <f aca="true" t="shared" si="5" ref="AC5:AC21">AA5/Z5</f>
        <v>-0.058136949755446865</v>
      </c>
    </row>
    <row r="6" spans="1:29" ht="30" customHeight="1">
      <c r="A6" s="2" t="s">
        <v>4</v>
      </c>
      <c r="B6" s="29">
        <v>25369</v>
      </c>
      <c r="C6" s="29">
        <v>363</v>
      </c>
      <c r="D6" s="29">
        <v>25485</v>
      </c>
      <c r="E6" s="29">
        <v>320118</v>
      </c>
      <c r="F6" s="29">
        <v>14167</v>
      </c>
      <c r="G6" s="30">
        <v>318510</v>
      </c>
      <c r="H6" s="30">
        <f t="shared" si="1"/>
        <v>-1608</v>
      </c>
      <c r="I6" s="47">
        <f t="shared" si="2"/>
        <v>-0.005023147714280359</v>
      </c>
      <c r="J6" s="36">
        <v>22.596033034516836</v>
      </c>
      <c r="K6" s="121">
        <v>22.764101367193987</v>
      </c>
      <c r="L6" s="123">
        <v>0.1680683326771515</v>
      </c>
      <c r="M6" s="125">
        <v>0.056</v>
      </c>
      <c r="N6" s="125">
        <v>0.055</v>
      </c>
      <c r="O6" s="125">
        <v>0.057</v>
      </c>
      <c r="P6" s="22">
        <v>1.798898849438837</v>
      </c>
      <c r="Q6" s="23">
        <f t="shared" si="0"/>
        <v>24288.324302576893</v>
      </c>
      <c r="R6" s="25"/>
      <c r="S6" s="26">
        <v>-315.00000000000364</v>
      </c>
      <c r="T6" s="26">
        <v>-417.67569742310457</v>
      </c>
      <c r="U6" s="26">
        <v>-184</v>
      </c>
      <c r="V6" s="26">
        <v>-91</v>
      </c>
      <c r="W6" s="26">
        <v>-73</v>
      </c>
      <c r="X6" s="102">
        <f t="shared" si="3"/>
        <v>-1080.6756974231082</v>
      </c>
      <c r="Z6" s="68">
        <v>24568</v>
      </c>
      <c r="AA6" s="91">
        <f t="shared" si="4"/>
        <v>-1081</v>
      </c>
      <c r="AB6" s="92">
        <v>23487</v>
      </c>
      <c r="AC6" s="94">
        <f t="shared" si="5"/>
        <v>-0.04400032562683165</v>
      </c>
    </row>
    <row r="7" spans="1:29" ht="30" customHeight="1">
      <c r="A7" s="2" t="s">
        <v>5</v>
      </c>
      <c r="B7" s="29">
        <v>13401</v>
      </c>
      <c r="C7" s="29">
        <v>141</v>
      </c>
      <c r="D7" s="29">
        <v>13567</v>
      </c>
      <c r="E7" s="29">
        <v>166105</v>
      </c>
      <c r="F7" s="29">
        <v>7204</v>
      </c>
      <c r="G7" s="30">
        <v>169327</v>
      </c>
      <c r="H7" s="30">
        <f t="shared" si="1"/>
        <v>3222</v>
      </c>
      <c r="I7" s="47">
        <f t="shared" si="2"/>
        <v>0.019397369133981518</v>
      </c>
      <c r="J7" s="36">
        <v>23.057329261521378</v>
      </c>
      <c r="K7" s="121">
        <v>23.241787895613548</v>
      </c>
      <c r="L7" s="123">
        <v>0.18445863409217012</v>
      </c>
      <c r="M7" s="125">
        <v>0.058</v>
      </c>
      <c r="N7" s="125">
        <v>0.07</v>
      </c>
      <c r="O7" s="125">
        <v>0.056</v>
      </c>
      <c r="P7" s="22">
        <v>1.8832593003886728</v>
      </c>
      <c r="Q7" s="23">
        <f t="shared" si="0"/>
        <v>13082.025590228293</v>
      </c>
      <c r="R7" s="25"/>
      <c r="S7" s="26">
        <v>153</v>
      </c>
      <c r="T7" s="26">
        <v>-280.97440977170623</v>
      </c>
      <c r="U7" s="26">
        <v>-109</v>
      </c>
      <c r="V7" s="26">
        <v>-54</v>
      </c>
      <c r="W7" s="26">
        <v>-28</v>
      </c>
      <c r="X7" s="102">
        <f t="shared" si="3"/>
        <v>-318.97440977170623</v>
      </c>
      <c r="Z7" s="68">
        <v>12255</v>
      </c>
      <c r="AA7" s="91">
        <f t="shared" si="4"/>
        <v>-319</v>
      </c>
      <c r="AB7" s="92">
        <v>11936</v>
      </c>
      <c r="AC7" s="94">
        <f t="shared" si="5"/>
        <v>-0.026030191758465934</v>
      </c>
    </row>
    <row r="8" spans="1:29" ht="30" customHeight="1">
      <c r="A8" s="2" t="s">
        <v>6</v>
      </c>
      <c r="B8" s="29">
        <v>4210</v>
      </c>
      <c r="C8" s="29">
        <v>69</v>
      </c>
      <c r="D8" s="29">
        <v>4221</v>
      </c>
      <c r="E8" s="29">
        <v>46076</v>
      </c>
      <c r="F8" s="29">
        <v>2234</v>
      </c>
      <c r="G8" s="30">
        <v>45897</v>
      </c>
      <c r="H8" s="30">
        <f t="shared" si="1"/>
        <v>-179</v>
      </c>
      <c r="I8" s="47">
        <f t="shared" si="2"/>
        <v>-0.0038848858407847906</v>
      </c>
      <c r="J8" s="36">
        <v>20.624888093106534</v>
      </c>
      <c r="K8" s="121">
        <v>20.77829513354439</v>
      </c>
      <c r="L8" s="123">
        <v>0.15340704043785536</v>
      </c>
      <c r="M8" s="125">
        <v>0.048</v>
      </c>
      <c r="N8" s="125">
        <v>0.06</v>
      </c>
      <c r="O8" s="125">
        <v>0.045</v>
      </c>
      <c r="P8" s="22">
        <v>1.8894359892569381</v>
      </c>
      <c r="Q8" s="23">
        <f t="shared" si="0"/>
        <v>4025.7777106227104</v>
      </c>
      <c r="R8" s="59">
        <v>121</v>
      </c>
      <c r="S8" s="26">
        <v>-47</v>
      </c>
      <c r="T8" s="26">
        <v>-78.2222893772894</v>
      </c>
      <c r="U8" s="26">
        <v>-29</v>
      </c>
      <c r="V8" s="26">
        <v>-16</v>
      </c>
      <c r="W8" s="26">
        <v>-14</v>
      </c>
      <c r="X8" s="103">
        <f>SUM(S8:W8)</f>
        <v>-184.2222893772894</v>
      </c>
      <c r="Z8" s="68">
        <v>3837</v>
      </c>
      <c r="AA8" s="91">
        <f t="shared" si="4"/>
        <v>-184</v>
      </c>
      <c r="AB8" s="92">
        <v>3653</v>
      </c>
      <c r="AC8" s="94">
        <f t="shared" si="5"/>
        <v>-0.04795413083137868</v>
      </c>
    </row>
    <row r="9" spans="1:29" ht="30" customHeight="1">
      <c r="A9" s="2" t="s">
        <v>7</v>
      </c>
      <c r="B9" s="29">
        <v>19719</v>
      </c>
      <c r="C9" s="29">
        <v>344</v>
      </c>
      <c r="D9" s="29">
        <v>19729</v>
      </c>
      <c r="E9" s="29">
        <v>243005</v>
      </c>
      <c r="F9" s="29">
        <v>10725</v>
      </c>
      <c r="G9" s="30">
        <v>239864</v>
      </c>
      <c r="H9" s="30">
        <f t="shared" si="1"/>
        <v>-3141</v>
      </c>
      <c r="I9" s="47">
        <f t="shared" si="2"/>
        <v>-0.012925659965844324</v>
      </c>
      <c r="J9" s="36">
        <v>22.657808857808856</v>
      </c>
      <c r="K9" s="121">
        <v>22.82633667643226</v>
      </c>
      <c r="L9" s="123">
        <v>0.16852781862340294</v>
      </c>
      <c r="M9" s="125">
        <v>0.057</v>
      </c>
      <c r="N9" s="125">
        <v>0.064</v>
      </c>
      <c r="O9" s="125">
        <v>0.048</v>
      </c>
      <c r="P9" s="22">
        <v>1.8395337995337995</v>
      </c>
      <c r="Q9" s="23">
        <f t="shared" si="0"/>
        <v>18687.209714106706</v>
      </c>
      <c r="R9" s="25"/>
      <c r="S9" s="26">
        <v>-399</v>
      </c>
      <c r="T9" s="26">
        <v>-357.7902858932956</v>
      </c>
      <c r="U9" s="26">
        <v>-143</v>
      </c>
      <c r="V9" s="26">
        <v>-63</v>
      </c>
      <c r="W9" s="26">
        <v>-69</v>
      </c>
      <c r="X9" s="102">
        <f t="shared" si="3"/>
        <v>-1031.7902858932957</v>
      </c>
      <c r="Z9" s="68">
        <v>18860</v>
      </c>
      <c r="AA9" s="91">
        <f t="shared" si="4"/>
        <v>-1032</v>
      </c>
      <c r="AB9" s="92">
        <v>17828</v>
      </c>
      <c r="AC9" s="94">
        <f t="shared" si="5"/>
        <v>-0.05471898197242842</v>
      </c>
    </row>
    <row r="10" spans="1:29" ht="30" customHeight="1">
      <c r="A10" s="2" t="s">
        <v>8</v>
      </c>
      <c r="B10" s="29">
        <v>4596</v>
      </c>
      <c r="C10" s="29">
        <v>103</v>
      </c>
      <c r="D10" s="29">
        <v>4616</v>
      </c>
      <c r="E10" s="29">
        <v>56368</v>
      </c>
      <c r="F10" s="29">
        <v>2502</v>
      </c>
      <c r="G10" s="30">
        <v>56423</v>
      </c>
      <c r="H10" s="30">
        <f t="shared" si="1"/>
        <v>55</v>
      </c>
      <c r="I10" s="47">
        <f t="shared" si="2"/>
        <v>0.0009757309111552655</v>
      </c>
      <c r="J10" s="36">
        <v>22.529176658673062</v>
      </c>
      <c r="K10" s="121">
        <v>22.69674771647016</v>
      </c>
      <c r="L10" s="123">
        <v>0.16757105779709747</v>
      </c>
      <c r="M10" s="125">
        <v>0.061</v>
      </c>
      <c r="N10" s="125">
        <v>0.059</v>
      </c>
      <c r="O10" s="125">
        <v>0.047</v>
      </c>
      <c r="P10" s="22">
        <v>1.8449240607513988</v>
      </c>
      <c r="Q10" s="23">
        <f t="shared" si="0"/>
        <v>4420.098472081789</v>
      </c>
      <c r="R10" s="25"/>
      <c r="S10" s="26">
        <v>-30</v>
      </c>
      <c r="T10" s="26">
        <v>-76.90152791821146</v>
      </c>
      <c r="U10" s="26">
        <v>-32</v>
      </c>
      <c r="V10" s="26">
        <v>-16</v>
      </c>
      <c r="W10" s="26">
        <v>-21</v>
      </c>
      <c r="X10" s="102">
        <f t="shared" si="3"/>
        <v>-175.90152791821146</v>
      </c>
      <c r="Z10" s="68">
        <v>4265</v>
      </c>
      <c r="AA10" s="91">
        <f t="shared" si="4"/>
        <v>-176</v>
      </c>
      <c r="AB10" s="92">
        <v>4089</v>
      </c>
      <c r="AC10" s="94">
        <f t="shared" si="5"/>
        <v>-0.04126611957796014</v>
      </c>
    </row>
    <row r="11" spans="1:29" ht="30" customHeight="1">
      <c r="A11" s="2" t="s">
        <v>9</v>
      </c>
      <c r="B11" s="29">
        <v>28083</v>
      </c>
      <c r="C11" s="29">
        <v>445</v>
      </c>
      <c r="D11" s="29">
        <v>28137</v>
      </c>
      <c r="E11" s="29">
        <v>340401</v>
      </c>
      <c r="F11" s="29">
        <v>14833</v>
      </c>
      <c r="G11" s="30">
        <v>344115</v>
      </c>
      <c r="H11" s="30">
        <f t="shared" si="1"/>
        <v>3714</v>
      </c>
      <c r="I11" s="47">
        <f t="shared" si="2"/>
        <v>0.010910661249526294</v>
      </c>
      <c r="J11" s="36">
        <v>22.948897728038833</v>
      </c>
      <c r="K11" s="121">
        <v>23.132488909863145</v>
      </c>
      <c r="L11" s="123">
        <v>0.1835911818243119</v>
      </c>
      <c r="M11" s="125">
        <v>0.059</v>
      </c>
      <c r="N11" s="125">
        <v>0.07</v>
      </c>
      <c r="O11" s="125">
        <v>0.055</v>
      </c>
      <c r="P11" s="22">
        <v>1.8969190318883573</v>
      </c>
      <c r="Q11" s="23">
        <f t="shared" si="0"/>
        <v>27210.579673266373</v>
      </c>
      <c r="R11" s="25"/>
      <c r="S11" s="26">
        <v>80.99999999999636</v>
      </c>
      <c r="T11" s="26">
        <v>-549.4203267336221</v>
      </c>
      <c r="U11" s="26">
        <v>-205</v>
      </c>
      <c r="V11" s="26">
        <v>-110</v>
      </c>
      <c r="W11" s="26">
        <v>-89</v>
      </c>
      <c r="X11" s="102">
        <f t="shared" si="3"/>
        <v>-872.4203267336258</v>
      </c>
      <c r="Z11" s="68">
        <v>25539</v>
      </c>
      <c r="AA11" s="91">
        <f t="shared" si="4"/>
        <v>-872</v>
      </c>
      <c r="AB11" s="92">
        <v>24667</v>
      </c>
      <c r="AC11" s="94">
        <f t="shared" si="5"/>
        <v>-0.03414385841262383</v>
      </c>
    </row>
    <row r="12" spans="1:29" ht="30" customHeight="1">
      <c r="A12" s="2" t="s">
        <v>10</v>
      </c>
      <c r="B12" s="29">
        <v>5887</v>
      </c>
      <c r="C12" s="29">
        <v>37</v>
      </c>
      <c r="D12" s="29">
        <v>5908</v>
      </c>
      <c r="E12" s="29">
        <v>69341</v>
      </c>
      <c r="F12" s="29">
        <v>3056</v>
      </c>
      <c r="G12" s="30">
        <v>68952</v>
      </c>
      <c r="H12" s="30">
        <f t="shared" si="1"/>
        <v>-389</v>
      </c>
      <c r="I12" s="47">
        <f t="shared" si="2"/>
        <v>-0.0056099565913384575</v>
      </c>
      <c r="J12" s="36">
        <v>22.69011780104712</v>
      </c>
      <c r="K12" s="121">
        <v>22.858885932216197</v>
      </c>
      <c r="L12" s="123">
        <v>0.1687681311690774</v>
      </c>
      <c r="M12" s="125">
        <v>0.058</v>
      </c>
      <c r="N12" s="125">
        <v>0.062</v>
      </c>
      <c r="O12" s="125">
        <v>0.049</v>
      </c>
      <c r="P12" s="22">
        <v>1.9332460732984291</v>
      </c>
      <c r="Q12" s="23">
        <f t="shared" si="0"/>
        <v>5614.876122334456</v>
      </c>
      <c r="R12" s="25"/>
      <c r="S12" s="26">
        <v>-76.99999999999909</v>
      </c>
      <c r="T12" s="26">
        <v>-107.12387766554434</v>
      </c>
      <c r="U12" s="26">
        <v>-55</v>
      </c>
      <c r="V12" s="26">
        <v>-26</v>
      </c>
      <c r="W12" s="26">
        <v>-7</v>
      </c>
      <c r="X12" s="102">
        <f t="shared" si="3"/>
        <v>-272.12387766554343</v>
      </c>
      <c r="Z12" s="68">
        <v>5353</v>
      </c>
      <c r="AA12" s="91">
        <f t="shared" si="4"/>
        <v>-272</v>
      </c>
      <c r="AB12" s="92">
        <v>5081</v>
      </c>
      <c r="AC12" s="94">
        <f t="shared" si="5"/>
        <v>-0.050812628432654584</v>
      </c>
    </row>
    <row r="13" spans="1:29" ht="30" customHeight="1">
      <c r="A13" s="2" t="s">
        <v>11</v>
      </c>
      <c r="B13" s="29">
        <v>1369</v>
      </c>
      <c r="C13" s="29">
        <v>10</v>
      </c>
      <c r="D13" s="29">
        <v>1377</v>
      </c>
      <c r="E13" s="29">
        <v>16141</v>
      </c>
      <c r="F13" s="29">
        <v>751</v>
      </c>
      <c r="G13" s="30">
        <v>15973</v>
      </c>
      <c r="H13" s="30">
        <f t="shared" si="1"/>
        <v>-168</v>
      </c>
      <c r="I13" s="47">
        <f t="shared" si="2"/>
        <v>-0.010408277058422651</v>
      </c>
      <c r="J13" s="36">
        <v>21.492676431424766</v>
      </c>
      <c r="K13" s="121">
        <v>21.578647137150465</v>
      </c>
      <c r="L13" s="123">
        <v>0.08597070572569976</v>
      </c>
      <c r="M13" s="125">
        <v>0.027</v>
      </c>
      <c r="N13" s="125">
        <v>0.027</v>
      </c>
      <c r="O13" s="125">
        <v>0.032</v>
      </c>
      <c r="P13" s="22">
        <v>1.8335552596537947</v>
      </c>
      <c r="Q13" s="23">
        <f t="shared" si="0"/>
        <v>1304.814814814815</v>
      </c>
      <c r="R13" s="25"/>
      <c r="S13" s="26">
        <v>-19.999999999999773</v>
      </c>
      <c r="T13" s="26">
        <v>-23.18518518518518</v>
      </c>
      <c r="U13" s="26">
        <v>-15</v>
      </c>
      <c r="V13" s="26">
        <v>-4</v>
      </c>
      <c r="W13" s="26">
        <v>-2</v>
      </c>
      <c r="X13" s="102">
        <f t="shared" si="3"/>
        <v>-64.18518518518495</v>
      </c>
      <c r="Z13" s="68">
        <v>1317</v>
      </c>
      <c r="AA13" s="91">
        <f t="shared" si="4"/>
        <v>-64</v>
      </c>
      <c r="AB13" s="92">
        <v>1253</v>
      </c>
      <c r="AC13" s="94">
        <f t="shared" si="5"/>
        <v>-0.04859529233105543</v>
      </c>
    </row>
    <row r="14" spans="1:29" ht="30" customHeight="1">
      <c r="A14" s="2" t="s">
        <v>12</v>
      </c>
      <c r="B14" s="29">
        <v>13613</v>
      </c>
      <c r="C14" s="29">
        <v>262</v>
      </c>
      <c r="D14" s="29">
        <v>13682</v>
      </c>
      <c r="E14" s="29">
        <v>158101</v>
      </c>
      <c r="F14" s="29">
        <v>7178</v>
      </c>
      <c r="G14" s="30">
        <v>159602</v>
      </c>
      <c r="H14" s="30">
        <f t="shared" si="1"/>
        <v>1501</v>
      </c>
      <c r="I14" s="47">
        <f t="shared" si="2"/>
        <v>0.009493931094679983</v>
      </c>
      <c r="J14" s="36">
        <v>22.02577319587629</v>
      </c>
      <c r="K14" s="121">
        <v>22.2019793814433</v>
      </c>
      <c r="L14" s="123">
        <v>0.17620618556701118</v>
      </c>
      <c r="M14" s="125">
        <v>0.064</v>
      </c>
      <c r="N14" s="125">
        <v>0.062</v>
      </c>
      <c r="O14" s="125">
        <v>0.05</v>
      </c>
      <c r="P14" s="22">
        <v>1.9061019782669268</v>
      </c>
      <c r="Q14" s="23">
        <f t="shared" si="0"/>
        <v>13155.140229330993</v>
      </c>
      <c r="R14" s="25"/>
      <c r="S14" s="26">
        <v>20</v>
      </c>
      <c r="T14" s="26">
        <v>-275.8597706690075</v>
      </c>
      <c r="U14" s="26">
        <v>-102</v>
      </c>
      <c r="V14" s="26">
        <v>-48</v>
      </c>
      <c r="W14" s="26">
        <v>-52</v>
      </c>
      <c r="X14" s="102">
        <f t="shared" si="3"/>
        <v>-457.8597706690075</v>
      </c>
      <c r="Z14" s="68">
        <v>12418</v>
      </c>
      <c r="AA14" s="91">
        <f t="shared" si="4"/>
        <v>-458</v>
      </c>
      <c r="AB14" s="92">
        <v>11960</v>
      </c>
      <c r="AC14" s="94">
        <f t="shared" si="5"/>
        <v>-0.03688194556289257</v>
      </c>
    </row>
    <row r="15" spans="1:29" ht="30" customHeight="1">
      <c r="A15" s="2" t="s">
        <v>13</v>
      </c>
      <c r="B15" s="29">
        <v>17896</v>
      </c>
      <c r="C15" s="29">
        <v>518</v>
      </c>
      <c r="D15" s="29">
        <v>17909</v>
      </c>
      <c r="E15" s="29">
        <v>218625</v>
      </c>
      <c r="F15" s="29">
        <v>9612</v>
      </c>
      <c r="G15" s="30">
        <v>217000</v>
      </c>
      <c r="H15" s="30">
        <f t="shared" si="1"/>
        <v>-1625</v>
      </c>
      <c r="I15" s="47">
        <f t="shared" si="2"/>
        <v>-0.007432818753573471</v>
      </c>
      <c r="J15" s="36">
        <v>22.745006242197253</v>
      </c>
      <c r="K15" s="121">
        <v>22.914182631257138</v>
      </c>
      <c r="L15" s="123">
        <v>0.16917638905988497</v>
      </c>
      <c r="M15" s="125">
        <v>0.045</v>
      </c>
      <c r="N15" s="125">
        <v>0.056</v>
      </c>
      <c r="O15" s="125">
        <v>0.068</v>
      </c>
      <c r="P15" s="22">
        <v>1.863191843528922</v>
      </c>
      <c r="Q15" s="23">
        <f t="shared" si="0"/>
        <v>16989.414808829013</v>
      </c>
      <c r="R15" s="25"/>
      <c r="S15" s="26">
        <v>-264</v>
      </c>
      <c r="T15" s="26">
        <v>-313.58519117098524</v>
      </c>
      <c r="U15" s="26">
        <v>-153</v>
      </c>
      <c r="V15" s="26">
        <v>-72</v>
      </c>
      <c r="W15" s="26">
        <v>-104</v>
      </c>
      <c r="X15" s="102">
        <f t="shared" si="3"/>
        <v>-906.5851911709852</v>
      </c>
      <c r="Z15" s="68">
        <v>17002</v>
      </c>
      <c r="AA15" s="91">
        <f t="shared" si="4"/>
        <v>-907</v>
      </c>
      <c r="AB15" s="92">
        <v>16095</v>
      </c>
      <c r="AC15" s="94">
        <f t="shared" si="5"/>
        <v>-0.053346665098223736</v>
      </c>
    </row>
    <row r="16" spans="1:29" ht="30" customHeight="1">
      <c r="A16" s="2" t="s">
        <v>14</v>
      </c>
      <c r="B16" s="29">
        <v>6737</v>
      </c>
      <c r="C16" s="29">
        <v>111</v>
      </c>
      <c r="D16" s="29">
        <v>6824</v>
      </c>
      <c r="E16" s="29">
        <v>76218</v>
      </c>
      <c r="F16" s="29">
        <v>3708</v>
      </c>
      <c r="G16" s="30">
        <v>75408</v>
      </c>
      <c r="H16" s="30">
        <f t="shared" si="1"/>
        <v>-810</v>
      </c>
      <c r="I16" s="47">
        <f t="shared" si="2"/>
        <v>-0.01062741084783122</v>
      </c>
      <c r="J16" s="36">
        <v>20.555016181229774</v>
      </c>
      <c r="K16" s="121">
        <v>20.70790351735882</v>
      </c>
      <c r="L16" s="123">
        <v>0.15288733612904437</v>
      </c>
      <c r="M16" s="125">
        <v>0.056</v>
      </c>
      <c r="N16" s="125">
        <v>0.055</v>
      </c>
      <c r="O16" s="125">
        <v>0.042</v>
      </c>
      <c r="P16" s="22">
        <v>1.8403451995685007</v>
      </c>
      <c r="Q16" s="23">
        <f t="shared" si="0"/>
        <v>6384.633549729504</v>
      </c>
      <c r="R16" s="25"/>
      <c r="S16" s="26">
        <v>-122.00000000000091</v>
      </c>
      <c r="T16" s="26">
        <v>-127.3664502704952</v>
      </c>
      <c r="U16" s="26">
        <v>-57</v>
      </c>
      <c r="V16" s="26">
        <v>-24</v>
      </c>
      <c r="W16" s="26">
        <v>-22</v>
      </c>
      <c r="X16" s="102">
        <f t="shared" si="3"/>
        <v>-352.3664502704961</v>
      </c>
      <c r="Z16" s="68">
        <v>6395</v>
      </c>
      <c r="AA16" s="91">
        <f t="shared" si="4"/>
        <v>-352</v>
      </c>
      <c r="AB16" s="92">
        <v>6043</v>
      </c>
      <c r="AC16" s="94">
        <f t="shared" si="5"/>
        <v>-0.05504300234558249</v>
      </c>
    </row>
    <row r="17" spans="1:29" ht="30" customHeight="1">
      <c r="A17" s="2" t="s">
        <v>15</v>
      </c>
      <c r="B17" s="29">
        <v>21289</v>
      </c>
      <c r="C17" s="29">
        <v>274</v>
      </c>
      <c r="D17" s="29">
        <v>21363</v>
      </c>
      <c r="E17" s="29">
        <v>254461</v>
      </c>
      <c r="F17" s="29">
        <v>11449</v>
      </c>
      <c r="G17" s="30">
        <v>250221</v>
      </c>
      <c r="H17" s="30">
        <f t="shared" si="1"/>
        <v>-4240</v>
      </c>
      <c r="I17" s="47">
        <f t="shared" si="2"/>
        <v>-0.01666267129343986</v>
      </c>
      <c r="J17" s="36">
        <v>22.225609223512972</v>
      </c>
      <c r="K17" s="121">
        <v>22.3909223596384</v>
      </c>
      <c r="L17" s="123">
        <v>0.16531313612542675</v>
      </c>
      <c r="M17" s="125">
        <v>0.057</v>
      </c>
      <c r="N17" s="125">
        <v>0.049</v>
      </c>
      <c r="O17" s="125">
        <v>0.059</v>
      </c>
      <c r="P17" s="22">
        <v>1.865927155210062</v>
      </c>
      <c r="Q17" s="23">
        <f t="shared" si="0"/>
        <v>20072.08183359732</v>
      </c>
      <c r="R17" s="25"/>
      <c r="S17" s="26">
        <v>-511</v>
      </c>
      <c r="T17" s="26">
        <v>-412.91816640268</v>
      </c>
      <c r="U17" s="26">
        <v>-159</v>
      </c>
      <c r="V17" s="26">
        <v>-79</v>
      </c>
      <c r="W17" s="26">
        <v>-55</v>
      </c>
      <c r="X17" s="102">
        <f t="shared" si="3"/>
        <v>-1216.91816640268</v>
      </c>
      <c r="Z17" s="68">
        <v>20418</v>
      </c>
      <c r="AA17" s="91">
        <f t="shared" si="4"/>
        <v>-1217</v>
      </c>
      <c r="AB17" s="92">
        <v>19201</v>
      </c>
      <c r="AC17" s="94">
        <f t="shared" si="5"/>
        <v>-0.059604270741502596</v>
      </c>
    </row>
    <row r="18" spans="1:29" ht="30" customHeight="1">
      <c r="A18" s="2" t="s">
        <v>16</v>
      </c>
      <c r="B18" s="29">
        <v>12564</v>
      </c>
      <c r="C18" s="29">
        <v>172</v>
      </c>
      <c r="D18" s="29">
        <v>12501</v>
      </c>
      <c r="E18" s="29">
        <v>147137</v>
      </c>
      <c r="F18" s="29">
        <v>6593</v>
      </c>
      <c r="G18" s="30">
        <v>148558</v>
      </c>
      <c r="H18" s="30">
        <f t="shared" si="1"/>
        <v>1421</v>
      </c>
      <c r="I18" s="47">
        <f t="shared" si="2"/>
        <v>0.0096576659847625</v>
      </c>
      <c r="J18" s="36">
        <v>22.317154557864402</v>
      </c>
      <c r="K18" s="121">
        <v>22.495691794327318</v>
      </c>
      <c r="L18" s="123">
        <v>0.17853723646291542</v>
      </c>
      <c r="M18" s="125">
        <v>0.062</v>
      </c>
      <c r="N18" s="125">
        <v>0.068</v>
      </c>
      <c r="O18" s="125">
        <v>0.049</v>
      </c>
      <c r="P18" s="22">
        <v>1.8961019262854544</v>
      </c>
      <c r="Q18" s="23">
        <f t="shared" si="0"/>
        <v>12171.74613205476</v>
      </c>
      <c r="R18" s="25"/>
      <c r="S18" s="26">
        <v>21</v>
      </c>
      <c r="T18" s="26">
        <v>-237.2538679452397</v>
      </c>
      <c r="U18" s="26">
        <v>-94</v>
      </c>
      <c r="V18" s="26">
        <v>-48</v>
      </c>
      <c r="W18" s="26">
        <v>-34</v>
      </c>
      <c r="X18" s="102">
        <f t="shared" si="3"/>
        <v>-392.2538679452397</v>
      </c>
      <c r="Z18" s="68">
        <v>11801</v>
      </c>
      <c r="AA18" s="91">
        <f t="shared" si="4"/>
        <v>-392</v>
      </c>
      <c r="AB18" s="92">
        <v>11409</v>
      </c>
      <c r="AC18" s="94">
        <f t="shared" si="5"/>
        <v>-0.03321752393864927</v>
      </c>
    </row>
    <row r="19" spans="1:29" ht="30" customHeight="1">
      <c r="A19" s="2" t="s">
        <v>17</v>
      </c>
      <c r="B19" s="29">
        <v>3242</v>
      </c>
      <c r="C19" s="29">
        <v>3</v>
      </c>
      <c r="D19" s="29">
        <v>3221</v>
      </c>
      <c r="E19" s="29">
        <v>36815</v>
      </c>
      <c r="F19" s="29">
        <v>1699</v>
      </c>
      <c r="G19" s="30">
        <v>36324</v>
      </c>
      <c r="H19" s="30">
        <f t="shared" si="1"/>
        <v>-491</v>
      </c>
      <c r="I19" s="47">
        <f t="shared" si="2"/>
        <v>-0.01333695504549776</v>
      </c>
      <c r="J19" s="36">
        <v>21.6686286050618</v>
      </c>
      <c r="K19" s="121">
        <v>21.829798943036174</v>
      </c>
      <c r="L19" s="123">
        <v>0.1611703379743723</v>
      </c>
      <c r="M19" s="125">
        <v>0.055</v>
      </c>
      <c r="N19" s="125">
        <v>0.059</v>
      </c>
      <c r="O19" s="125">
        <v>0.047</v>
      </c>
      <c r="P19" s="22">
        <v>1.8958210712183639</v>
      </c>
      <c r="Q19" s="23">
        <f t="shared" si="0"/>
        <v>3079.925925925926</v>
      </c>
      <c r="R19" s="25"/>
      <c r="S19" s="26">
        <v>-66</v>
      </c>
      <c r="T19" s="26">
        <v>-55.07407407407407</v>
      </c>
      <c r="U19" s="26">
        <v>-27</v>
      </c>
      <c r="V19" s="26">
        <v>-13</v>
      </c>
      <c r="W19" s="26">
        <v>-1</v>
      </c>
      <c r="X19" s="102">
        <f t="shared" si="3"/>
        <v>-162.07407407407408</v>
      </c>
      <c r="Z19" s="68">
        <v>2898</v>
      </c>
      <c r="AA19" s="91">
        <f t="shared" si="4"/>
        <v>-162</v>
      </c>
      <c r="AB19" s="92">
        <v>2736</v>
      </c>
      <c r="AC19" s="94">
        <f t="shared" si="5"/>
        <v>-0.055900621118012424</v>
      </c>
    </row>
    <row r="20" spans="1:29" ht="30" customHeight="1" thickBot="1">
      <c r="A20" s="2" t="s">
        <v>18</v>
      </c>
      <c r="B20" s="29">
        <v>15906</v>
      </c>
      <c r="C20" s="29">
        <v>289</v>
      </c>
      <c r="D20" s="29">
        <v>15975</v>
      </c>
      <c r="E20" s="29">
        <v>189957</v>
      </c>
      <c r="F20" s="29">
        <v>8373</v>
      </c>
      <c r="G20" s="30">
        <v>191708</v>
      </c>
      <c r="H20" s="30">
        <f t="shared" si="1"/>
        <v>1751</v>
      </c>
      <c r="I20" s="48">
        <f t="shared" si="2"/>
        <v>0.009217875624483436</v>
      </c>
      <c r="J20" s="36">
        <v>22.686850591185955</v>
      </c>
      <c r="K20" s="121">
        <v>22.855594420987043</v>
      </c>
      <c r="L20" s="123">
        <v>0.16874382980108749</v>
      </c>
      <c r="M20" s="125">
        <v>0.054</v>
      </c>
      <c r="N20" s="125">
        <v>0.067</v>
      </c>
      <c r="O20" s="125">
        <v>0.048</v>
      </c>
      <c r="P20" s="22">
        <v>1.9079183088498746</v>
      </c>
      <c r="Q20" s="23">
        <f t="shared" si="0"/>
        <v>15364.920004457932</v>
      </c>
      <c r="R20" s="25"/>
      <c r="S20" s="26">
        <v>28</v>
      </c>
      <c r="T20" s="26">
        <v>-310.07999554206765</v>
      </c>
      <c r="U20" s="26">
        <v>-134</v>
      </c>
      <c r="V20" s="26">
        <v>-67</v>
      </c>
      <c r="W20" s="26">
        <v>-58</v>
      </c>
      <c r="X20" s="102">
        <f t="shared" si="3"/>
        <v>-541.0799955420676</v>
      </c>
      <c r="Z20" s="76">
        <v>14827</v>
      </c>
      <c r="AA20" s="91">
        <f t="shared" si="4"/>
        <v>-541</v>
      </c>
      <c r="AB20" s="95">
        <v>14286</v>
      </c>
      <c r="AC20" s="96">
        <f t="shared" si="5"/>
        <v>-0.03648748904026438</v>
      </c>
    </row>
    <row r="21" spans="1:29" ht="37.5" customHeight="1" thickBot="1">
      <c r="A21" s="3" t="s">
        <v>19</v>
      </c>
      <c r="B21" s="5">
        <f>SUM(B3:B20)</f>
        <v>211322</v>
      </c>
      <c r="C21" s="5">
        <f>SUM(C3:C20)</f>
        <v>3422</v>
      </c>
      <c r="D21" s="5">
        <f>SUM(D3:D20)</f>
        <v>211834</v>
      </c>
      <c r="E21" s="5">
        <v>2539790</v>
      </c>
      <c r="F21" s="5">
        <f>SUM(F3:F20)</f>
        <v>113467</v>
      </c>
      <c r="G21" s="38">
        <f>SUM(G3:G20)</f>
        <v>2535543</v>
      </c>
      <c r="H21" s="38">
        <f t="shared" si="1"/>
        <v>-4247</v>
      </c>
      <c r="I21" s="49">
        <f t="shared" si="2"/>
        <v>-0.0016721854956512152</v>
      </c>
      <c r="J21" s="39">
        <v>22.38351238686138</v>
      </c>
      <c r="K21" s="46">
        <v>22.55</v>
      </c>
      <c r="L21" s="46">
        <v>0.16648761313862082</v>
      </c>
      <c r="M21" s="46"/>
      <c r="N21" s="46"/>
      <c r="O21" s="46"/>
      <c r="P21" s="40">
        <v>1.8669216600421268</v>
      </c>
      <c r="Q21" s="41">
        <f t="shared" si="0"/>
        <v>202362.34471649592</v>
      </c>
      <c r="R21" s="61">
        <f aca="true" t="shared" si="6" ref="R21:X21">SUM(R3:R20)</f>
        <v>121</v>
      </c>
      <c r="S21" s="21">
        <f t="shared" si="6"/>
        <v>-1915.000000000007</v>
      </c>
      <c r="T21" s="9">
        <f t="shared" si="6"/>
        <v>-3921.6552835040616</v>
      </c>
      <c r="U21" s="9">
        <f t="shared" si="6"/>
        <v>-1640</v>
      </c>
      <c r="V21" s="9">
        <f t="shared" si="6"/>
        <v>-798</v>
      </c>
      <c r="W21" s="9">
        <f t="shared" si="6"/>
        <v>-685</v>
      </c>
      <c r="X21" s="104">
        <f t="shared" si="6"/>
        <v>-8959.65528350407</v>
      </c>
      <c r="Z21" s="82">
        <f>SUM(Z3:Z20)</f>
        <v>198032</v>
      </c>
      <c r="AA21" s="78">
        <f>SUM(AA3:AA20)</f>
        <v>-8959</v>
      </c>
      <c r="AB21" s="71">
        <f>SUM(AB3:AB20)</f>
        <v>189073</v>
      </c>
      <c r="AC21" s="72">
        <f t="shared" si="5"/>
        <v>-0.04524016320594652</v>
      </c>
    </row>
  </sheetData>
  <mergeCells count="3">
    <mergeCell ref="A1:A2"/>
    <mergeCell ref="B1:X1"/>
    <mergeCell ref="Z1:AC1"/>
  </mergeCells>
  <printOptions horizontalCentered="1"/>
  <pageMargins left="0.22" right="0.2362204724409449" top="0.5905511811023623" bottom="0.6299212598425197" header="0.2755905511811024" footer="0.3937007874015748"/>
  <pageSetup cellComments="asDisplayed" horizontalDpi="600" verticalDpi="600" orientation="landscape" paperSize="9" scale="62" r:id="rId1"/>
  <headerFooter alignWithMargins="0">
    <oddHeader>&amp;L&amp;F&amp;R&amp;A</oddHeader>
    <oddFooter>&amp;LUSO RISERVATO MIUR&amp;Rpag. &amp;P  di &amp;N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23" sqref="E23"/>
    </sheetView>
  </sheetViews>
  <sheetFormatPr defaultColWidth="9.00390625" defaultRowHeight="12.75"/>
  <cols>
    <col min="1" max="1" width="13.50390625" style="0" bestFit="1" customWidth="1"/>
    <col min="2" max="2" width="0.5" style="0" customWidth="1"/>
    <col min="3" max="6" width="15.125" style="0" customWidth="1"/>
  </cols>
  <sheetData>
    <row r="1" spans="1:6" ht="31.5" customHeight="1" thickBot="1" thickTop="1">
      <c r="A1" s="135" t="s">
        <v>0</v>
      </c>
      <c r="C1" s="131" t="s">
        <v>52</v>
      </c>
      <c r="D1" s="132"/>
      <c r="E1" s="132"/>
      <c r="F1" s="133"/>
    </row>
    <row r="2" spans="1:6" ht="117" customHeight="1" thickBot="1">
      <c r="A2" s="127"/>
      <c r="C2" s="65" t="s">
        <v>53</v>
      </c>
      <c r="D2" s="62" t="s">
        <v>54</v>
      </c>
      <c r="E2" s="62" t="s">
        <v>55</v>
      </c>
      <c r="F2" s="66" t="s">
        <v>56</v>
      </c>
    </row>
    <row r="3" spans="1:6" ht="20.25" customHeight="1">
      <c r="A3" s="1" t="s">
        <v>1</v>
      </c>
      <c r="C3" s="98">
        <f>'tab infanzia'!H3+'tab primaria  '!Y3+'tab medie '!X3+'tab superiori'!Z3</f>
        <v>14527</v>
      </c>
      <c r="D3" s="91">
        <f>E3-C3</f>
        <v>-475</v>
      </c>
      <c r="E3" s="91">
        <f>'tab infanzia'!J3+'tab primaria  '!AA3+'tab medie '!Z3+'tab superiori'!AB3</f>
        <v>14052</v>
      </c>
      <c r="F3" s="99">
        <f>D3/C3</f>
        <v>-0.03269773525160047</v>
      </c>
    </row>
    <row r="4" spans="1:6" ht="20.25" customHeight="1">
      <c r="A4" s="2" t="s">
        <v>2</v>
      </c>
      <c r="C4" s="68">
        <f>'tab infanzia'!H4+'tab primaria  '!Y4+'tab medie '!X4+'tab superiori'!Z4</f>
        <v>7781</v>
      </c>
      <c r="D4" s="91">
        <f aca="true" t="shared" si="0" ref="D4:D20">E4-C4</f>
        <v>-373</v>
      </c>
      <c r="E4" s="91">
        <f>'tab infanzia'!J4+'tab primaria  '!AA4+'tab medie '!Z4+'tab superiori'!AB4</f>
        <v>7408</v>
      </c>
      <c r="F4" s="94">
        <f>D4/C4</f>
        <v>-0.047937283125562266</v>
      </c>
    </row>
    <row r="5" spans="1:6" ht="20.25" customHeight="1">
      <c r="A5" s="2" t="s">
        <v>3</v>
      </c>
      <c r="C5" s="68">
        <f>'tab infanzia'!H5+'tab primaria  '!Y5+'tab medie '!X5+'tab superiori'!Z5</f>
        <v>27095</v>
      </c>
      <c r="D5" s="91">
        <f t="shared" si="0"/>
        <v>-1093</v>
      </c>
      <c r="E5" s="91">
        <f>'tab infanzia'!J5+'tab primaria  '!AA5+'tab medie '!Z5+'tab superiori'!AB5</f>
        <v>26002</v>
      </c>
      <c r="F5" s="94">
        <f aca="true" t="shared" si="1" ref="F5:F21">D5/C5</f>
        <v>-0.04033954604170511</v>
      </c>
    </row>
    <row r="6" spans="1:6" ht="20.25" customHeight="1">
      <c r="A6" s="2" t="s">
        <v>4</v>
      </c>
      <c r="C6" s="68">
        <f>'tab infanzia'!H6+'tab primaria  '!Y6+'tab medie '!X6+'tab superiori'!Z6</f>
        <v>74913</v>
      </c>
      <c r="D6" s="91">
        <f t="shared" si="0"/>
        <v>-2234</v>
      </c>
      <c r="E6" s="91">
        <f>'tab infanzia'!J6+'tab primaria  '!AA6+'tab medie '!Z6+'tab superiori'!AB6</f>
        <v>72679</v>
      </c>
      <c r="F6" s="94">
        <f t="shared" si="1"/>
        <v>-0.02982125932748655</v>
      </c>
    </row>
    <row r="7" spans="1:6" ht="20.25" customHeight="1">
      <c r="A7" s="2" t="s">
        <v>5</v>
      </c>
      <c r="C7" s="68">
        <f>'tab infanzia'!H7+'tab primaria  '!Y7+'tab medie '!X7+'tab superiori'!Z7</f>
        <v>38569</v>
      </c>
      <c r="D7" s="91">
        <f t="shared" si="0"/>
        <v>-881</v>
      </c>
      <c r="E7" s="91">
        <f>'tab infanzia'!J7+'tab primaria  '!AA7+'tab medie '!Z7+'tab superiori'!AB7</f>
        <v>37688</v>
      </c>
      <c r="F7" s="94">
        <f t="shared" si="1"/>
        <v>-0.022842178952008088</v>
      </c>
    </row>
    <row r="8" spans="1:6" ht="20.25" customHeight="1">
      <c r="A8" s="2" t="s">
        <v>6</v>
      </c>
      <c r="C8" s="68">
        <f>'tab infanzia'!H8+'tab primaria  '!Y8+'tab medie '!X8+'tab superiori'!Z8</f>
        <v>12203</v>
      </c>
      <c r="D8" s="91">
        <f t="shared" si="0"/>
        <v>-364</v>
      </c>
      <c r="E8" s="91">
        <f>'tab infanzia'!J8+'tab primaria  '!AA8+'tab medie '!Z8+'tab superiori'!AB8</f>
        <v>11839</v>
      </c>
      <c r="F8" s="94">
        <f t="shared" si="1"/>
        <v>-0.029828730640006556</v>
      </c>
    </row>
    <row r="9" spans="1:6" ht="20.25" customHeight="1">
      <c r="A9" s="2" t="s">
        <v>7</v>
      </c>
      <c r="C9" s="68">
        <f>'tab infanzia'!H9+'tab primaria  '!Y9+'tab medie '!X9+'tab superiori'!Z9</f>
        <v>57357</v>
      </c>
      <c r="D9" s="91">
        <f t="shared" si="0"/>
        <v>-1989</v>
      </c>
      <c r="E9" s="91">
        <f>'tab infanzia'!J9+'tab primaria  '!AA9+'tab medie '!Z9+'tab superiori'!AB9</f>
        <v>55368</v>
      </c>
      <c r="F9" s="94">
        <f t="shared" si="1"/>
        <v>-0.03467754589675192</v>
      </c>
    </row>
    <row r="10" spans="1:6" ht="20.25" customHeight="1">
      <c r="A10" s="2" t="s">
        <v>8</v>
      </c>
      <c r="C10" s="68">
        <f>'tab infanzia'!H10+'tab primaria  '!Y10+'tab medie '!X10+'tab superiori'!Z10</f>
        <v>13578</v>
      </c>
      <c r="D10" s="91">
        <f t="shared" si="0"/>
        <v>-383</v>
      </c>
      <c r="E10" s="91">
        <f>'tab infanzia'!J10+'tab primaria  '!AA10+'tab medie '!Z10+'tab superiori'!AB10</f>
        <v>13195</v>
      </c>
      <c r="F10" s="94">
        <f t="shared" si="1"/>
        <v>-0.02820739431433201</v>
      </c>
    </row>
    <row r="11" spans="1:6" ht="20.25" customHeight="1">
      <c r="A11" s="2" t="s">
        <v>9</v>
      </c>
      <c r="C11" s="68">
        <f>'tab infanzia'!H11+'tab primaria  '!Y11+'tab medie '!X11+'tab superiori'!Z11</f>
        <v>89207</v>
      </c>
      <c r="D11" s="91">
        <f t="shared" si="0"/>
        <v>-2415</v>
      </c>
      <c r="E11" s="91">
        <f>'tab infanzia'!J11+'tab primaria  '!AA11+'tab medie '!Z11+'tab superiori'!AB11</f>
        <v>86792</v>
      </c>
      <c r="F11" s="94">
        <f t="shared" si="1"/>
        <v>-0.027071866557557143</v>
      </c>
    </row>
    <row r="12" spans="1:6" ht="20.25" customHeight="1">
      <c r="A12" s="2" t="s">
        <v>10</v>
      </c>
      <c r="C12" s="68">
        <f>'tab infanzia'!H12+'tab primaria  '!Y12+'tab medie '!X12+'tab superiori'!Z12</f>
        <v>16392</v>
      </c>
      <c r="D12" s="91">
        <f t="shared" si="0"/>
        <v>-512</v>
      </c>
      <c r="E12" s="91">
        <f>'tab infanzia'!J12+'tab primaria  '!AA12+'tab medie '!Z12+'tab superiori'!AB12</f>
        <v>15880</v>
      </c>
      <c r="F12" s="94">
        <f t="shared" si="1"/>
        <v>-0.031234748657881894</v>
      </c>
    </row>
    <row r="13" spans="1:6" ht="20.25" customHeight="1">
      <c r="A13" s="2" t="s">
        <v>11</v>
      </c>
      <c r="C13" s="68">
        <f>'tab infanzia'!H13+'tab primaria  '!Y13+'tab medie '!X13+'tab superiori'!Z13</f>
        <v>3721</v>
      </c>
      <c r="D13" s="91">
        <f t="shared" si="0"/>
        <v>-158</v>
      </c>
      <c r="E13" s="91">
        <f>'tab infanzia'!J13+'tab primaria  '!AA13+'tab medie '!Z13+'tab superiori'!AB13</f>
        <v>3563</v>
      </c>
      <c r="F13" s="94">
        <f t="shared" si="1"/>
        <v>-0.04246170384305294</v>
      </c>
    </row>
    <row r="14" spans="1:6" ht="20.25" customHeight="1">
      <c r="A14" s="2" t="s">
        <v>12</v>
      </c>
      <c r="C14" s="68">
        <f>'tab infanzia'!H14+'tab primaria  '!Y14+'tab medie '!X14+'tab superiori'!Z14</f>
        <v>42861</v>
      </c>
      <c r="D14" s="91">
        <f t="shared" si="0"/>
        <v>-1179</v>
      </c>
      <c r="E14" s="91">
        <f>'tab infanzia'!J14+'tab primaria  '!AA14+'tab medie '!Z14+'tab superiori'!AB14</f>
        <v>41682</v>
      </c>
      <c r="F14" s="94">
        <f t="shared" si="1"/>
        <v>-0.027507524322810947</v>
      </c>
    </row>
    <row r="15" spans="1:6" ht="20.25" customHeight="1">
      <c r="A15" s="2" t="s">
        <v>13</v>
      </c>
      <c r="C15" s="68">
        <f>'tab infanzia'!H15+'tab primaria  '!Y15+'tab medie '!X15+'tab superiori'!Z15</f>
        <v>48903</v>
      </c>
      <c r="D15" s="91">
        <f t="shared" si="0"/>
        <v>-1878</v>
      </c>
      <c r="E15" s="91">
        <f>'tab infanzia'!J15+'tab primaria  '!AA15+'tab medie '!Z15+'tab superiori'!AB15</f>
        <v>47025</v>
      </c>
      <c r="F15" s="94">
        <f t="shared" si="1"/>
        <v>-0.03840255199067542</v>
      </c>
    </row>
    <row r="16" spans="1:6" ht="20.25" customHeight="1">
      <c r="A16" s="2" t="s">
        <v>14</v>
      </c>
      <c r="C16" s="68">
        <f>'tab infanzia'!H16+'tab primaria  '!Y16+'tab medie '!X16+'tab superiori'!Z16</f>
        <v>18972</v>
      </c>
      <c r="D16" s="91">
        <f t="shared" si="0"/>
        <v>-670</v>
      </c>
      <c r="E16" s="91">
        <f>'tab infanzia'!J16+'tab primaria  '!AA16+'tab medie '!Z16+'tab superiori'!AB16</f>
        <v>18302</v>
      </c>
      <c r="F16" s="94">
        <f t="shared" si="1"/>
        <v>-0.03531520134935695</v>
      </c>
    </row>
    <row r="17" spans="1:6" ht="20.25" customHeight="1">
      <c r="A17" s="2" t="s">
        <v>15</v>
      </c>
      <c r="C17" s="68">
        <f>'tab infanzia'!H17+'tab primaria  '!Y17+'tab medie '!X17+'tab superiori'!Z17</f>
        <v>62418</v>
      </c>
      <c r="D17" s="91">
        <f t="shared" si="0"/>
        <v>-2534</v>
      </c>
      <c r="E17" s="91">
        <f>'tab infanzia'!J17+'tab primaria  '!AA17+'tab medie '!Z17+'tab superiori'!AB17</f>
        <v>59884</v>
      </c>
      <c r="F17" s="94">
        <f t="shared" si="1"/>
        <v>-0.04059726360985613</v>
      </c>
    </row>
    <row r="18" spans="1:6" ht="20.25" customHeight="1">
      <c r="A18" s="2" t="s">
        <v>16</v>
      </c>
      <c r="C18" s="68">
        <f>'tab infanzia'!H18+'tab primaria  '!Y18+'tab medie '!X18+'tab superiori'!Z18</f>
        <v>36210</v>
      </c>
      <c r="D18" s="91">
        <f t="shared" si="0"/>
        <v>-917</v>
      </c>
      <c r="E18" s="91">
        <f>'tab infanzia'!J18+'tab primaria  '!AA18+'tab medie '!Z18+'tab superiori'!AB18</f>
        <v>35293</v>
      </c>
      <c r="F18" s="94">
        <f t="shared" si="1"/>
        <v>-0.02532449599558133</v>
      </c>
    </row>
    <row r="19" spans="1:6" ht="20.25" customHeight="1">
      <c r="A19" s="2" t="s">
        <v>17</v>
      </c>
      <c r="C19" s="68">
        <f>'tab infanzia'!H19+'tab primaria  '!Y19+'tab medie '!X19+'tab superiori'!Z19</f>
        <v>9230</v>
      </c>
      <c r="D19" s="91">
        <f t="shared" si="0"/>
        <v>-246</v>
      </c>
      <c r="E19" s="91">
        <f>'tab infanzia'!J19+'tab primaria  '!AA19+'tab medie '!Z19+'tab superiori'!AB19</f>
        <v>8984</v>
      </c>
      <c r="F19" s="94">
        <f t="shared" si="1"/>
        <v>-0.0266522210184182</v>
      </c>
    </row>
    <row r="20" spans="1:6" ht="20.25" customHeight="1" thickBot="1">
      <c r="A20" s="2" t="s">
        <v>18</v>
      </c>
      <c r="C20" s="69">
        <f>'tab infanzia'!H20+'tab primaria  '!Y20+'tab medie '!X20+'tab superiori'!Z20</f>
        <v>46582</v>
      </c>
      <c r="D20" s="91">
        <f t="shared" si="0"/>
        <v>-1398</v>
      </c>
      <c r="E20" s="91">
        <f>'tab infanzia'!J20+'tab primaria  '!AA20+'tab medie '!Z20+'tab superiori'!AB20</f>
        <v>45184</v>
      </c>
      <c r="F20" s="96">
        <f t="shared" si="1"/>
        <v>-0.0300115924606071</v>
      </c>
    </row>
    <row r="21" spans="1:6" ht="25.5" customHeight="1" thickBot="1">
      <c r="A21" s="3" t="s">
        <v>19</v>
      </c>
      <c r="C21" s="82">
        <f>SUM(C3:C20)</f>
        <v>620519</v>
      </c>
      <c r="D21" s="78">
        <f>SUM(D3:D20)</f>
        <v>-19699</v>
      </c>
      <c r="E21" s="78">
        <f>SUM(E3:E20)</f>
        <v>600820</v>
      </c>
      <c r="F21" s="72">
        <f t="shared" si="1"/>
        <v>-0.03174600616580636</v>
      </c>
    </row>
  </sheetData>
  <mergeCells count="2">
    <mergeCell ref="C1:F1"/>
    <mergeCell ref="A1:A2"/>
  </mergeCells>
  <printOptions horizontalCentered="1"/>
  <pageMargins left="0.39" right="0.33" top="0.62" bottom="0.5" header="0.34" footer="0.23"/>
  <pageSetup horizontalDpi="600" verticalDpi="600" orientation="landscape" paperSize="9" scale="75" r:id="rId1"/>
  <headerFooter alignWithMargins="0">
    <oddHeader>&amp;L&amp;F&amp;R&amp;A</oddHeader>
    <oddFooter>&amp;LUSO RISERVATO MIUR&amp;Rpag.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Gildo De Angelis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organci 2010 /2011</dc:title>
  <dc:subject>ripartizione regionale </dc:subject>
  <dc:creator>MIUR</dc:creator>
  <cp:keywords/>
  <dc:description/>
  <cp:lastModifiedBy>leo</cp:lastModifiedBy>
  <cp:lastPrinted>2011-03-08T16:59:30Z</cp:lastPrinted>
  <dcterms:created xsi:type="dcterms:W3CDTF">2010-03-05T10:50:10Z</dcterms:created>
  <dcterms:modified xsi:type="dcterms:W3CDTF">2011-03-16T07:34:33Z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